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filterPrivacy="1" defaultThemeVersion="166925"/>
  <xr:revisionPtr revIDLastSave="737" documentId="11_7D88C18622A6D266925031089C394FE368234159" xr6:coauthVersionLast="47" xr6:coauthVersionMax="47" xr10:uidLastSave="{BD943896-88BC-49B3-A34B-31ABC5272D52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L34" i="1" s="1"/>
  <c r="K38" i="1" s="1"/>
  <c r="L37" i="1" s="1"/>
  <c r="K32" i="1"/>
  <c r="K31" i="1"/>
  <c r="L31" i="1" s="1"/>
  <c r="K29" i="1"/>
  <c r="K28" i="1"/>
  <c r="L28" i="1" s="1"/>
  <c r="K26" i="1"/>
  <c r="L25" i="1" s="1"/>
  <c r="K22" i="1"/>
  <c r="K23" i="1"/>
  <c r="K70" i="1"/>
  <c r="K67" i="1"/>
  <c r="K63" i="1"/>
  <c r="K60" i="1"/>
  <c r="K48" i="1"/>
  <c r="E71" i="1"/>
  <c r="E67" i="1"/>
  <c r="D63" i="1"/>
  <c r="D58" i="1"/>
  <c r="E63" i="1" s="1"/>
  <c r="E48" i="1"/>
  <c r="C44" i="1"/>
  <c r="D45" i="1" s="1"/>
  <c r="E35" i="1"/>
  <c r="E38" i="1" s="1"/>
  <c r="F25" i="1"/>
  <c r="F17" i="1"/>
  <c r="K66" i="1" s="1"/>
  <c r="L66" i="1" s="1"/>
  <c r="F11" i="1"/>
  <c r="C18" i="1"/>
  <c r="C13" i="1"/>
  <c r="L22" i="1" l="1"/>
  <c r="C27" i="1"/>
  <c r="K15" i="1"/>
  <c r="K12" i="1"/>
  <c r="K9" i="1"/>
  <c r="K6" i="1"/>
  <c r="F27" i="1"/>
  <c r="K16" i="1"/>
  <c r="K13" i="1"/>
  <c r="K10" i="1"/>
  <c r="K7" i="1"/>
  <c r="K64" i="1"/>
  <c r="K51" i="1"/>
  <c r="E49" i="1"/>
  <c r="E64" i="1" s="1"/>
  <c r="K69" i="1" s="1"/>
  <c r="L69" i="1" s="1"/>
  <c r="K45" i="1"/>
  <c r="K53" i="1"/>
  <c r="K50" i="1"/>
  <c r="L50" i="1" s="1"/>
  <c r="K47" i="1"/>
  <c r="L47" i="1" s="1"/>
  <c r="K44" i="1"/>
  <c r="L44" i="1" s="1"/>
  <c r="L63" i="1"/>
  <c r="L6" i="1" l="1"/>
  <c r="L9" i="1"/>
  <c r="L12" i="1"/>
  <c r="L15" i="1"/>
  <c r="K61" i="1"/>
  <c r="L60" i="1" s="1"/>
  <c r="K54" i="1"/>
  <c r="L53" i="1" s="1"/>
</calcChain>
</file>

<file path=xl/sharedStrings.xml><?xml version="1.0" encoding="utf-8"?>
<sst xmlns="http://schemas.openxmlformats.org/spreadsheetml/2006/main" count="152" uniqueCount="131">
  <si>
    <t>TAREA 1: ESTEFANI RAMOS MORALES</t>
  </si>
  <si>
    <t xml:space="preserve">RAZONES DE LIQUIDEZ </t>
  </si>
  <si>
    <t>ESTADO DE POSICION FIANANCIERA</t>
  </si>
  <si>
    <t>RAZÓN FINANCIERA</t>
  </si>
  <si>
    <t xml:space="preserve">FÓRMULA </t>
  </si>
  <si>
    <t>ACTIVOS</t>
  </si>
  <si>
    <t>PASIVOS</t>
  </si>
  <si>
    <t>RAZÓN DE CAPITAL DE TRABAJO</t>
  </si>
  <si>
    <t>ACTIVO CIRCULANTE</t>
  </si>
  <si>
    <t>Activo Circulantes</t>
  </si>
  <si>
    <t>Pasivo A Corto Plazo</t>
  </si>
  <si>
    <t xml:space="preserve">MENOS PASIVO A COTRO PLAZO </t>
  </si>
  <si>
    <t>Efectivo y valores realizables</t>
  </si>
  <si>
    <t>Proveedores</t>
  </si>
  <si>
    <t>Cuentas por cobrar</t>
  </si>
  <si>
    <t>Acreedores bancarios a corto plazo</t>
  </si>
  <si>
    <t>RAZÓN DE CIRCULANTE</t>
  </si>
  <si>
    <t>Anticipo a proveedores</t>
  </si>
  <si>
    <t>Impuestos por pagar</t>
  </si>
  <si>
    <t xml:space="preserve">ENTRE PASIVO A CORTO PLAZO </t>
  </si>
  <si>
    <t>Provision de cuentas incobrables</t>
  </si>
  <si>
    <t>Total Pasivo A Corto Plazo</t>
  </si>
  <si>
    <t xml:space="preserve">Inventarios </t>
  </si>
  <si>
    <t>RAZÓN DE LIQUIDEZ (PRUEBA DEL ÁCIDO)</t>
  </si>
  <si>
    <t>ACTIVO DISPONIBLE-INVETARIOS</t>
  </si>
  <si>
    <t>Total Activo Circulante</t>
  </si>
  <si>
    <t>Pasivo A Largo Plazo</t>
  </si>
  <si>
    <t>Documentos x pagar LP</t>
  </si>
  <si>
    <t>Activo No Circulante</t>
  </si>
  <si>
    <t>Acreedores Hipotecarios</t>
  </si>
  <si>
    <t>RAZÓN DE PAGO INMEDIATO</t>
  </si>
  <si>
    <t>ACTIVO CIRCULANTE-INVENTARIO-CUENTAS POR COBRAR</t>
  </si>
  <si>
    <t>Inmuebles Maquinaria y equipo</t>
  </si>
  <si>
    <t>Obligaciones</t>
  </si>
  <si>
    <t>(-) Depreciación Acumulada</t>
  </si>
  <si>
    <t>Total Pasivo A Largo Plazo</t>
  </si>
  <si>
    <t>Total Activo Fijo</t>
  </si>
  <si>
    <t xml:space="preserve">CAPITAL CONTABLE </t>
  </si>
  <si>
    <t xml:space="preserve">RAZONES DE ACTIVIDAD </t>
  </si>
  <si>
    <t>capital Social</t>
  </si>
  <si>
    <t>Reserva Legal</t>
  </si>
  <si>
    <t>Reserva de Reinversión</t>
  </si>
  <si>
    <t>ROTACIÓN DE CARTERA</t>
  </si>
  <si>
    <t xml:space="preserve">VENTAS NETAS A CRÉDITO </t>
  </si>
  <si>
    <t>Utilidad de ejercicios anteriores</t>
  </si>
  <si>
    <t>CUENTAS POR COBRAR  A CLIENTES</t>
  </si>
  <si>
    <t>Utilidad del ejercicio</t>
  </si>
  <si>
    <t>Total Capital Contable</t>
  </si>
  <si>
    <t>PLAZO PROMEDIO DE CARTERA</t>
  </si>
  <si>
    <t>360 DIAS</t>
  </si>
  <si>
    <t>ROTACION DE CUENTAS POR COBRAR</t>
  </si>
  <si>
    <t xml:space="preserve">TOTAL ACTIVOS </t>
  </si>
  <si>
    <t>TOTAL PASIVO + CAPITAL CONTABLE</t>
  </si>
  <si>
    <t>ROTACIÓN DE CUENTAS POR PAGAR</t>
  </si>
  <si>
    <t>COMPRAS NETAS A CRÉDITO</t>
  </si>
  <si>
    <t>ENTRE CUENTAS POR PAGAR A PROVEEDORES</t>
  </si>
  <si>
    <t>ESTADO DE RESULTADOS</t>
  </si>
  <si>
    <t>ROTACIÓN PROMEDIA DE PAGOS</t>
  </si>
  <si>
    <t>CUENTAS POR PAGAR A PROVEEDORES</t>
  </si>
  <si>
    <t>VENTAS</t>
  </si>
  <si>
    <t>Menos:</t>
  </si>
  <si>
    <t>Descuentos Sobre Ventas</t>
  </si>
  <si>
    <t>ROTACIÓN DE INVENTARIOS</t>
  </si>
  <si>
    <t>INVENTARIO INICIAL MENOS FINAL</t>
  </si>
  <si>
    <t>Devoluciones Sobre Ventas</t>
  </si>
  <si>
    <t>ENTRE DOS</t>
  </si>
  <si>
    <t>Ventas netas  a credito</t>
  </si>
  <si>
    <t>Ventas netas contado</t>
  </si>
  <si>
    <t>PLAZO PROMEDIO DE INVENTARIOS</t>
  </si>
  <si>
    <t xml:space="preserve">360 DÍAS </t>
  </si>
  <si>
    <t xml:space="preserve">VENTAS NETAS </t>
  </si>
  <si>
    <t>ENTRE ROTACIÓN DE INVENTARIO</t>
  </si>
  <si>
    <t>Costo De Artículos Vendidos</t>
  </si>
  <si>
    <t xml:space="preserve"> </t>
  </si>
  <si>
    <t>Inventario Inicial</t>
  </si>
  <si>
    <t xml:space="preserve">RAZONES DE RENDIMIENTO </t>
  </si>
  <si>
    <t>Compras</t>
  </si>
  <si>
    <t>Más Gastos De Compras</t>
  </si>
  <si>
    <t>Compras Totales</t>
  </si>
  <si>
    <t>MARGEN DE UTILIDAD SOBRE VENTAS</t>
  </si>
  <si>
    <t>UTILIDAD NETA</t>
  </si>
  <si>
    <t>Menos Descuentos Sobre Compra</t>
  </si>
  <si>
    <t xml:space="preserve">ENTRE VENTAS NETAS </t>
  </si>
  <si>
    <t>Mercancías Disponibles Para La Venta</t>
  </si>
  <si>
    <t xml:space="preserve">Menos Inventario Final </t>
  </si>
  <si>
    <t>RENDIMIENTO DEL CAPITAL SOCIAL</t>
  </si>
  <si>
    <t>Costo de Ventas</t>
  </si>
  <si>
    <t>ENTRE CAPITAL SOCIAL</t>
  </si>
  <si>
    <t>UTILIDAD EN VENTAS</t>
  </si>
  <si>
    <t>RENDIMIENTO SOBRE EL PATRIMONIO</t>
  </si>
  <si>
    <t>Gastos Generales</t>
  </si>
  <si>
    <t>ENTRE CAPITAL CONTABLE</t>
  </si>
  <si>
    <t>Gastos De Ventas</t>
  </si>
  <si>
    <t>Sueldos y Comisiones A Vendedores</t>
  </si>
  <si>
    <t>RENDIMIENTO SOBRE INVERSIÓN</t>
  </si>
  <si>
    <t>Sueldos De La Oficina De Ventas</t>
  </si>
  <si>
    <t>ENTRE ACTIVO TOTAL</t>
  </si>
  <si>
    <t>Viáticos</t>
  </si>
  <si>
    <t>Fletes De Mercancía Remitidas</t>
  </si>
  <si>
    <t>Depreciacion Del Equipo De Transporte</t>
  </si>
  <si>
    <t xml:space="preserve">RAZONES DE ENDEUDAMIENTO </t>
  </si>
  <si>
    <t xml:space="preserve">Teléfono </t>
  </si>
  <si>
    <t>Gastos Administrativos</t>
  </si>
  <si>
    <t>Sueldos De Oficina</t>
  </si>
  <si>
    <t xml:space="preserve">RAZON DE ENDEUDAMIENTO </t>
  </si>
  <si>
    <t>PASIVO TOTAL</t>
  </si>
  <si>
    <t>Servicios Públicos</t>
  </si>
  <si>
    <t>ACTIVO TOTAL</t>
  </si>
  <si>
    <t>Depreciacion Del Edificio</t>
  </si>
  <si>
    <t>Depreciacion Del Equipo De Oficina</t>
  </si>
  <si>
    <t>RAZON DE APALANCAMIENTO</t>
  </si>
  <si>
    <t>UTILIDAD DE OPERACIÓN</t>
  </si>
  <si>
    <t>CAPITAL CONTABLE</t>
  </si>
  <si>
    <t>Otros Ingresos</t>
  </si>
  <si>
    <t>DEUDA A LARGO PLAZO</t>
  </si>
  <si>
    <t>PASIVO A LARGO PLAZO</t>
  </si>
  <si>
    <t>Dividendos Cobrados</t>
  </si>
  <si>
    <t xml:space="preserve">Utilidad Antes De Impuestos </t>
  </si>
  <si>
    <t xml:space="preserve">Impuestos A La Utilidad </t>
  </si>
  <si>
    <t>RAZON DE COBERTURA</t>
  </si>
  <si>
    <t>UTILIDAD DE OPERACION</t>
  </si>
  <si>
    <t>INTERESES A CARGO</t>
  </si>
  <si>
    <t>DATOS COMPLEMETARIOS</t>
  </si>
  <si>
    <t>INTERESES COBRADOS</t>
  </si>
  <si>
    <t>INTERESES PAGADOS</t>
  </si>
  <si>
    <t>SALDO INICIAL DE CARTERA</t>
  </si>
  <si>
    <t>SALDO FINAL DE CARTERA</t>
  </si>
  <si>
    <t>PROMEDIO DE CUENTAS POR COBRAR</t>
  </si>
  <si>
    <t>INVENTARIO INICIAL</t>
  </si>
  <si>
    <t>INVENTARIO FINAL</t>
  </si>
  <si>
    <t>INVENTARIO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</si>
</sst>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</font>
    <font>
      <b/>
      <sz val="18"/>
      <color rgb="FF9BC2E6"/>
      <name val="Calibri"/>
    </font>
    <font>
      <sz val="11"/>
      <color rgb="FF2F75B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1F4E78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/>
    <xf numFmtId="0" fontId="3" fillId="2" borderId="0" xfId="0" applyFont="1" applyFill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2" xfId="0" applyNumberFormat="1" applyBorder="1"/>
    <xf numFmtId="0" fontId="6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B1:M105"/>
  <sheetViews>
    <sheetView tabSelected="1" topLeftCell="D41" workbookViewId="0">
      <selection activeCell="H69" sqref="H69"/>
    </sheetView>
  </sheetViews>
  <sheetFormatPr defaultColWidth="11.42578125" defaultRowHeight="15"/>
  <cols>
    <col min="2" max="2" width="63.140625" customWidth="1"/>
    <col min="3" max="3" width="26.5703125" customWidth="1"/>
    <col min="4" max="4" width="35.140625" customWidth="1"/>
    <col min="5" max="5" width="37.7109375" customWidth="1"/>
    <col min="6" max="6" width="16.28515625" customWidth="1"/>
    <col min="9" max="9" width="24.28515625" customWidth="1"/>
    <col min="10" max="10" width="54" customWidth="1"/>
    <col min="11" max="11" width="23.85546875" customWidth="1"/>
    <col min="12" max="12" width="25.5703125" customWidth="1"/>
    <col min="13" max="13" width="30.7109375" customWidth="1"/>
  </cols>
  <sheetData>
    <row r="1" spans="2:13" ht="23.25">
      <c r="B1" s="42" t="s">
        <v>0</v>
      </c>
      <c r="C1" s="43"/>
    </row>
    <row r="3" spans="2:13">
      <c r="I3" s="31" t="s">
        <v>1</v>
      </c>
      <c r="J3" s="31"/>
      <c r="K3" s="31"/>
      <c r="L3" s="31"/>
      <c r="M3" s="31"/>
    </row>
    <row r="4" spans="2:13">
      <c r="B4" s="6" t="s">
        <v>2</v>
      </c>
      <c r="I4" s="10" t="s">
        <v>3</v>
      </c>
      <c r="J4" s="10" t="s">
        <v>4</v>
      </c>
      <c r="K4" s="10"/>
      <c r="L4" s="10"/>
      <c r="M4" s="10"/>
    </row>
    <row r="5" spans="2:13">
      <c r="I5" s="10"/>
      <c r="J5" s="10"/>
      <c r="K5" s="10"/>
      <c r="L5" s="10"/>
      <c r="M5" s="10"/>
    </row>
    <row r="6" spans="2:13">
      <c r="B6" s="41" t="s">
        <v>5</v>
      </c>
      <c r="E6" s="41" t="s">
        <v>6</v>
      </c>
      <c r="F6" s="3">
        <v>105700</v>
      </c>
      <c r="H6" s="10"/>
      <c r="I6" s="21" t="s">
        <v>7</v>
      </c>
      <c r="J6" s="11" t="s">
        <v>8</v>
      </c>
      <c r="K6" s="15">
        <f>C13</f>
        <v>78800</v>
      </c>
      <c r="L6" s="23">
        <f>K6-K7</f>
        <v>43500</v>
      </c>
      <c r="M6" s="27"/>
    </row>
    <row r="7" spans="2:13" ht="28.5" customHeight="1">
      <c r="B7" s="2" t="s">
        <v>9</v>
      </c>
      <c r="E7" s="2" t="s">
        <v>10</v>
      </c>
      <c r="F7" s="3"/>
      <c r="H7" s="10"/>
      <c r="I7" s="22"/>
      <c r="J7" s="13" t="s">
        <v>11</v>
      </c>
      <c r="K7" s="16">
        <f>F11</f>
        <v>35300</v>
      </c>
      <c r="L7" s="24"/>
      <c r="M7" s="28"/>
    </row>
    <row r="8" spans="2:13">
      <c r="B8" t="s">
        <v>12</v>
      </c>
      <c r="C8" s="3">
        <v>20000</v>
      </c>
      <c r="E8" t="s">
        <v>13</v>
      </c>
      <c r="F8" s="3">
        <v>5650</v>
      </c>
      <c r="H8" s="10"/>
      <c r="I8" s="10"/>
      <c r="J8" s="10"/>
      <c r="K8" s="10"/>
      <c r="L8" s="17"/>
      <c r="M8" s="10"/>
    </row>
    <row r="9" spans="2:13">
      <c r="B9" t="s">
        <v>14</v>
      </c>
      <c r="C9" s="3">
        <v>26000</v>
      </c>
      <c r="E9" t="s">
        <v>15</v>
      </c>
      <c r="F9" s="3">
        <v>28200</v>
      </c>
      <c r="H9" s="10"/>
      <c r="I9" s="21" t="s">
        <v>16</v>
      </c>
      <c r="J9" s="11" t="s">
        <v>8</v>
      </c>
      <c r="K9" s="15">
        <f>C13</f>
        <v>78800</v>
      </c>
      <c r="L9" s="23">
        <f>K9/K10</f>
        <v>2.2322946175637393</v>
      </c>
      <c r="M9" s="27"/>
    </row>
    <row r="10" spans="2:13" ht="29.25" customHeight="1">
      <c r="B10" t="s">
        <v>17</v>
      </c>
      <c r="C10" s="3">
        <v>8600</v>
      </c>
      <c r="E10" t="s">
        <v>18</v>
      </c>
      <c r="F10" s="3">
        <v>1450</v>
      </c>
      <c r="H10" s="10"/>
      <c r="I10" s="22"/>
      <c r="J10" s="13" t="s">
        <v>19</v>
      </c>
      <c r="K10" s="16">
        <f>F11</f>
        <v>35300</v>
      </c>
      <c r="L10" s="24"/>
      <c r="M10" s="28"/>
    </row>
    <row r="11" spans="2:13">
      <c r="B11" t="s">
        <v>20</v>
      </c>
      <c r="C11" s="3">
        <v>-1200</v>
      </c>
      <c r="E11" s="2" t="s">
        <v>21</v>
      </c>
      <c r="F11" s="4">
        <f>F8+F9+F10</f>
        <v>35300</v>
      </c>
      <c r="H11" s="10"/>
      <c r="I11" s="10"/>
      <c r="J11" s="10"/>
      <c r="K11" s="10"/>
      <c r="L11" s="17"/>
      <c r="M11" s="10"/>
    </row>
    <row r="12" spans="2:13">
      <c r="B12" t="s">
        <v>22</v>
      </c>
      <c r="C12" s="3">
        <v>25400</v>
      </c>
      <c r="F12" s="3"/>
      <c r="H12" s="10"/>
      <c r="I12" s="21" t="s">
        <v>23</v>
      </c>
      <c r="J12" s="11" t="s">
        <v>24</v>
      </c>
      <c r="K12" s="15">
        <f>C13-C12</f>
        <v>53400</v>
      </c>
      <c r="L12" s="23">
        <f>K12/K13</f>
        <v>1.5127478753541077</v>
      </c>
      <c r="M12" s="27"/>
    </row>
    <row r="13" spans="2:13" ht="28.5" customHeight="1">
      <c r="B13" s="2" t="s">
        <v>25</v>
      </c>
      <c r="C13" s="4">
        <f>C8+C9+C10+C11+C12</f>
        <v>78800</v>
      </c>
      <c r="E13" s="2" t="s">
        <v>26</v>
      </c>
      <c r="F13" s="3"/>
      <c r="H13" s="10"/>
      <c r="I13" s="22"/>
      <c r="J13" s="13" t="s">
        <v>19</v>
      </c>
      <c r="K13" s="16">
        <f>F11</f>
        <v>35300</v>
      </c>
      <c r="L13" s="24"/>
      <c r="M13" s="28"/>
    </row>
    <row r="14" spans="2:13">
      <c r="E14" t="s">
        <v>27</v>
      </c>
      <c r="F14" s="3">
        <v>32000</v>
      </c>
      <c r="H14" s="10"/>
      <c r="I14" s="10"/>
      <c r="J14" s="10"/>
      <c r="K14" s="10"/>
      <c r="L14" s="17"/>
      <c r="M14" s="10"/>
    </row>
    <row r="15" spans="2:13">
      <c r="B15" s="2" t="s">
        <v>28</v>
      </c>
      <c r="E15" t="s">
        <v>29</v>
      </c>
      <c r="F15" s="3">
        <v>6800</v>
      </c>
      <c r="H15" s="10"/>
      <c r="I15" s="21" t="s">
        <v>30</v>
      </c>
      <c r="J15" s="11" t="s">
        <v>31</v>
      </c>
      <c r="K15" s="15">
        <f>C13-C12-C9</f>
        <v>27400</v>
      </c>
      <c r="L15" s="23">
        <f>K15/K16</f>
        <v>0.77620396600566577</v>
      </c>
      <c r="M15" s="29"/>
    </row>
    <row r="16" spans="2:13" ht="29.25" customHeight="1">
      <c r="B16" t="s">
        <v>32</v>
      </c>
      <c r="C16" s="3">
        <v>154000</v>
      </c>
      <c r="E16" t="s">
        <v>33</v>
      </c>
      <c r="F16" s="3">
        <v>31600</v>
      </c>
      <c r="H16" s="10"/>
      <c r="I16" s="22"/>
      <c r="J16" s="13" t="s">
        <v>19</v>
      </c>
      <c r="K16" s="16">
        <f>F11</f>
        <v>35300</v>
      </c>
      <c r="L16" s="24"/>
      <c r="M16" s="30"/>
    </row>
    <row r="17" spans="2:13">
      <c r="B17" t="s">
        <v>34</v>
      </c>
      <c r="C17" s="3">
        <v>-10400</v>
      </c>
      <c r="E17" s="2" t="s">
        <v>35</v>
      </c>
      <c r="F17" s="4">
        <f>F14+F15+F16</f>
        <v>70400</v>
      </c>
      <c r="H17" s="10"/>
      <c r="I17" s="10"/>
      <c r="J17" s="10"/>
      <c r="K17" s="10"/>
      <c r="L17" s="10"/>
      <c r="M17" s="10"/>
    </row>
    <row r="18" spans="2:13">
      <c r="B18" s="2" t="s">
        <v>36</v>
      </c>
      <c r="C18" s="4">
        <f>C16+C17</f>
        <v>143600</v>
      </c>
      <c r="F18" s="3"/>
      <c r="H18" s="10"/>
      <c r="I18" s="10"/>
      <c r="J18" s="10"/>
      <c r="K18" s="10"/>
      <c r="L18" s="10"/>
      <c r="M18" s="10"/>
    </row>
    <row r="19" spans="2:13">
      <c r="E19" s="41" t="s">
        <v>37</v>
      </c>
      <c r="F19" s="3"/>
      <c r="H19" s="10"/>
      <c r="I19" s="20" t="s">
        <v>38</v>
      </c>
      <c r="J19" s="20"/>
      <c r="K19" s="20"/>
      <c r="L19" s="20"/>
      <c r="M19" s="20"/>
    </row>
    <row r="20" spans="2:13">
      <c r="E20" t="s">
        <v>39</v>
      </c>
      <c r="F20" s="3">
        <v>57600</v>
      </c>
      <c r="H20" s="10"/>
      <c r="I20" s="10" t="s">
        <v>3</v>
      </c>
      <c r="J20" s="10" t="s">
        <v>4</v>
      </c>
      <c r="K20" s="10"/>
      <c r="L20" s="10"/>
      <c r="M20" s="10"/>
    </row>
    <row r="21" spans="2:13">
      <c r="E21" t="s">
        <v>40</v>
      </c>
      <c r="F21" s="3">
        <v>31400</v>
      </c>
      <c r="H21" s="10"/>
      <c r="I21" s="10"/>
      <c r="J21" s="10"/>
      <c r="K21" s="10"/>
      <c r="L21" s="10"/>
      <c r="M21" s="10"/>
    </row>
    <row r="22" spans="2:13">
      <c r="E22" t="s">
        <v>41</v>
      </c>
      <c r="F22" s="3">
        <v>19150</v>
      </c>
      <c r="H22" s="10"/>
      <c r="I22" s="21" t="s">
        <v>42</v>
      </c>
      <c r="J22" s="11" t="s">
        <v>43</v>
      </c>
      <c r="K22" s="19">
        <f>E36</f>
        <v>140000</v>
      </c>
      <c r="L22" s="23">
        <f>K22/K23</f>
        <v>5.384615384615385</v>
      </c>
      <c r="M22" s="44"/>
    </row>
    <row r="23" spans="2:13">
      <c r="E23" t="s">
        <v>44</v>
      </c>
      <c r="F23" s="3">
        <v>6000</v>
      </c>
      <c r="H23" s="10"/>
      <c r="I23" s="22"/>
      <c r="J23" s="13" t="s">
        <v>45</v>
      </c>
      <c r="K23" s="16">
        <f>+C9</f>
        <v>26000</v>
      </c>
      <c r="L23" s="24"/>
      <c r="M23" s="45"/>
    </row>
    <row r="24" spans="2:13">
      <c r="E24" t="s">
        <v>46</v>
      </c>
      <c r="F24" s="3">
        <v>2550</v>
      </c>
      <c r="H24" s="10"/>
      <c r="I24" s="10"/>
      <c r="J24" s="10"/>
      <c r="K24" s="10"/>
      <c r="L24" s="10"/>
      <c r="M24" s="10"/>
    </row>
    <row r="25" spans="2:13">
      <c r="E25" s="2" t="s">
        <v>47</v>
      </c>
      <c r="F25" s="4">
        <f>F20+F21+F22+F23+F24</f>
        <v>116700</v>
      </c>
      <c r="H25" s="10"/>
      <c r="I25" s="21" t="s">
        <v>48</v>
      </c>
      <c r="J25" s="11" t="s">
        <v>49</v>
      </c>
      <c r="K25" s="11">
        <v>360</v>
      </c>
      <c r="L25" s="32">
        <f>K25/K26</f>
        <v>2.5714285714285713E-3</v>
      </c>
      <c r="M25" s="29"/>
    </row>
    <row r="26" spans="2:13">
      <c r="F26" s="3"/>
      <c r="H26" s="10"/>
      <c r="I26" s="22"/>
      <c r="J26" s="13" t="s">
        <v>50</v>
      </c>
      <c r="K26" s="16">
        <f>E36</f>
        <v>140000</v>
      </c>
      <c r="L26" s="33"/>
      <c r="M26" s="30"/>
    </row>
    <row r="27" spans="2:13">
      <c r="B27" s="1" t="s">
        <v>51</v>
      </c>
      <c r="C27" s="4">
        <f>C13+C18</f>
        <v>222400</v>
      </c>
      <c r="E27" s="1" t="s">
        <v>52</v>
      </c>
      <c r="F27" s="4">
        <f>F11+F17+F25</f>
        <v>222400</v>
      </c>
      <c r="H27" s="10"/>
      <c r="I27" s="10"/>
      <c r="J27" s="10"/>
      <c r="K27" s="10"/>
      <c r="L27" s="18"/>
      <c r="M27" s="10"/>
    </row>
    <row r="28" spans="2:13">
      <c r="F28" s="3"/>
      <c r="H28" s="10"/>
      <c r="I28" s="21" t="s">
        <v>53</v>
      </c>
      <c r="J28" s="11" t="s">
        <v>54</v>
      </c>
      <c r="K28" s="15">
        <f>E36</f>
        <v>140000</v>
      </c>
      <c r="L28" s="23">
        <f>K28/K29</f>
        <v>24.778761061946902</v>
      </c>
      <c r="M28" s="44"/>
    </row>
    <row r="29" spans="2:13">
      <c r="F29" s="3"/>
      <c r="H29" s="10"/>
      <c r="I29" s="22"/>
      <c r="J29" s="13" t="s">
        <v>55</v>
      </c>
      <c r="K29" s="16">
        <f>F8</f>
        <v>5650</v>
      </c>
      <c r="L29" s="24"/>
      <c r="M29" s="45"/>
    </row>
    <row r="30" spans="2:13">
      <c r="B30" s="6" t="s">
        <v>56</v>
      </c>
      <c r="F30" s="3"/>
      <c r="H30" s="10"/>
      <c r="I30" s="10"/>
      <c r="J30" s="10"/>
      <c r="K30" s="10"/>
      <c r="L30" s="10"/>
      <c r="M30" s="10"/>
    </row>
    <row r="31" spans="2:13">
      <c r="C31" s="3"/>
      <c r="D31" s="3"/>
      <c r="E31" s="3"/>
      <c r="F31" s="3"/>
      <c r="H31" s="10"/>
      <c r="I31" s="21" t="s">
        <v>57</v>
      </c>
      <c r="J31" s="11" t="s">
        <v>58</v>
      </c>
      <c r="K31" s="15">
        <f>F8</f>
        <v>5650</v>
      </c>
      <c r="L31" s="25">
        <f>K31/K32</f>
        <v>4.0357142857142855E-2</v>
      </c>
      <c r="M31" s="46"/>
    </row>
    <row r="32" spans="2:13">
      <c r="B32" s="1" t="s">
        <v>59</v>
      </c>
      <c r="C32" s="3"/>
      <c r="D32" s="3"/>
      <c r="E32" s="3">
        <v>500000</v>
      </c>
      <c r="F32" s="3"/>
      <c r="H32" s="10"/>
      <c r="I32" s="22"/>
      <c r="J32" s="13" t="s">
        <v>54</v>
      </c>
      <c r="K32" s="16">
        <f>E36</f>
        <v>140000</v>
      </c>
      <c r="L32" s="26"/>
      <c r="M32" s="47"/>
    </row>
    <row r="33" spans="2:13">
      <c r="B33" t="s">
        <v>60</v>
      </c>
      <c r="C33" s="3"/>
      <c r="D33" s="3"/>
      <c r="E33" s="3"/>
      <c r="F33" s="3"/>
      <c r="H33" s="10"/>
      <c r="I33" s="10"/>
      <c r="J33" s="10"/>
      <c r="K33" s="10"/>
      <c r="L33" s="10"/>
      <c r="M33" s="10"/>
    </row>
    <row r="34" spans="2:13">
      <c r="B34" t="s">
        <v>61</v>
      </c>
      <c r="C34" s="3"/>
      <c r="D34" s="3">
        <v>44500</v>
      </c>
      <c r="E34" s="3"/>
      <c r="F34" s="3"/>
      <c r="H34" s="10"/>
      <c r="I34" s="34" t="s">
        <v>62</v>
      </c>
      <c r="J34" s="11" t="s">
        <v>63</v>
      </c>
      <c r="K34" s="15">
        <f>D41-D47</f>
        <v>80000</v>
      </c>
      <c r="L34" s="35">
        <f>(K34/K35)</f>
        <v>40000</v>
      </c>
      <c r="M34" s="48"/>
    </row>
    <row r="35" spans="2:13">
      <c r="B35" t="s">
        <v>64</v>
      </c>
      <c r="C35" s="3"/>
      <c r="D35" s="3">
        <v>35000</v>
      </c>
      <c r="E35" s="3">
        <f>D34+D35</f>
        <v>79500</v>
      </c>
      <c r="F35" s="3"/>
      <c r="H35" s="10"/>
      <c r="I35" s="22"/>
      <c r="J35" s="13" t="s">
        <v>65</v>
      </c>
      <c r="K35" s="13">
        <v>2</v>
      </c>
      <c r="L35" s="49"/>
      <c r="M35" s="50"/>
    </row>
    <row r="36" spans="2:13">
      <c r="B36" t="s">
        <v>66</v>
      </c>
      <c r="C36" s="3"/>
      <c r="D36" s="3"/>
      <c r="E36" s="3">
        <v>140000</v>
      </c>
      <c r="F36" s="3"/>
      <c r="H36" s="10"/>
      <c r="I36" s="10"/>
      <c r="J36" s="10"/>
      <c r="K36" s="10"/>
      <c r="L36" s="10"/>
      <c r="M36" s="10"/>
    </row>
    <row r="37" spans="2:13">
      <c r="B37" t="s">
        <v>67</v>
      </c>
      <c r="C37" s="3"/>
      <c r="D37" s="3"/>
      <c r="E37" s="3">
        <v>280500</v>
      </c>
      <c r="F37" s="3"/>
      <c r="H37" s="10"/>
      <c r="I37" s="21" t="s">
        <v>68</v>
      </c>
      <c r="J37" s="11" t="s">
        <v>69</v>
      </c>
      <c r="K37" s="15">
        <v>360</v>
      </c>
      <c r="L37" s="36">
        <f>K37/K38</f>
        <v>8.9999999999999993E-3</v>
      </c>
      <c r="M37" s="51"/>
    </row>
    <row r="38" spans="2:13">
      <c r="B38" s="1" t="s">
        <v>70</v>
      </c>
      <c r="C38" s="3"/>
      <c r="D38" s="3"/>
      <c r="E38" s="4">
        <f>E32-E35</f>
        <v>420500</v>
      </c>
      <c r="H38" s="10"/>
      <c r="I38" s="22"/>
      <c r="J38" s="13" t="s">
        <v>71</v>
      </c>
      <c r="K38" s="13">
        <f>L34</f>
        <v>40000</v>
      </c>
      <c r="L38" s="52"/>
      <c r="M38" s="53"/>
    </row>
    <row r="39" spans="2:13">
      <c r="H39" s="10"/>
      <c r="I39" s="10"/>
      <c r="J39" s="10"/>
      <c r="K39" s="10"/>
      <c r="L39" s="10"/>
      <c r="M39" s="10"/>
    </row>
    <row r="40" spans="2:13">
      <c r="B40" s="5" t="s">
        <v>72</v>
      </c>
      <c r="C40" s="3"/>
      <c r="D40" s="3"/>
      <c r="E40" s="3"/>
      <c r="H40" s="10"/>
      <c r="I40" s="10"/>
      <c r="J40" s="10" t="s">
        <v>73</v>
      </c>
      <c r="K40" s="10"/>
      <c r="L40" s="10"/>
      <c r="M40" s="10"/>
    </row>
    <row r="41" spans="2:13">
      <c r="B41" t="s">
        <v>74</v>
      </c>
      <c r="C41" s="3"/>
      <c r="D41" s="3">
        <v>100000</v>
      </c>
      <c r="E41" s="3"/>
      <c r="H41" s="10"/>
      <c r="I41" s="20" t="s">
        <v>75</v>
      </c>
      <c r="J41" s="20"/>
      <c r="K41" s="20"/>
      <c r="L41" s="20"/>
      <c r="M41" s="20"/>
    </row>
    <row r="42" spans="2:13">
      <c r="B42" t="s">
        <v>76</v>
      </c>
      <c r="C42" s="3">
        <v>90000</v>
      </c>
      <c r="D42" s="3"/>
      <c r="E42" s="3"/>
      <c r="H42" s="10"/>
      <c r="I42" s="10" t="s">
        <v>3</v>
      </c>
      <c r="J42" s="10" t="s">
        <v>4</v>
      </c>
      <c r="K42" s="10"/>
      <c r="L42" s="10"/>
      <c r="M42" s="10"/>
    </row>
    <row r="43" spans="2:13">
      <c r="B43" t="s">
        <v>77</v>
      </c>
      <c r="C43" s="7">
        <v>10000</v>
      </c>
      <c r="D43" s="3"/>
      <c r="E43" s="3"/>
      <c r="H43" s="10"/>
      <c r="I43" s="10"/>
      <c r="J43" s="10"/>
      <c r="K43" s="10"/>
      <c r="L43" s="10"/>
      <c r="M43" s="10"/>
    </row>
    <row r="44" spans="2:13" ht="15" customHeight="1">
      <c r="B44" t="s">
        <v>78</v>
      </c>
      <c r="C44" s="3">
        <f>C42+C43</f>
        <v>100000</v>
      </c>
      <c r="D44" s="3"/>
      <c r="E44" s="3"/>
      <c r="H44" s="10"/>
      <c r="I44" s="21" t="s">
        <v>79</v>
      </c>
      <c r="J44" s="11" t="s">
        <v>80</v>
      </c>
      <c r="K44" s="15">
        <f>E71</f>
        <v>2550</v>
      </c>
      <c r="L44" s="25">
        <f>K44/K45</f>
        <v>6.0642092746730084E-3</v>
      </c>
      <c r="M44" s="29"/>
    </row>
    <row r="45" spans="2:13">
      <c r="B45" t="s">
        <v>81</v>
      </c>
      <c r="C45" s="7">
        <v>10000</v>
      </c>
      <c r="D45" s="7">
        <f>C44-C45</f>
        <v>90000</v>
      </c>
      <c r="E45" s="3"/>
      <c r="H45" s="10"/>
      <c r="I45" s="22"/>
      <c r="J45" s="13" t="s">
        <v>82</v>
      </c>
      <c r="K45" s="16">
        <f>E38</f>
        <v>420500</v>
      </c>
      <c r="L45" s="26"/>
      <c r="M45" s="30"/>
    </row>
    <row r="46" spans="2:13">
      <c r="B46" t="s">
        <v>83</v>
      </c>
      <c r="C46" s="3"/>
      <c r="D46" s="3">
        <v>190000</v>
      </c>
      <c r="E46" s="4"/>
      <c r="H46" s="10"/>
      <c r="I46" s="10"/>
      <c r="J46" s="10"/>
      <c r="K46" s="10"/>
      <c r="L46" s="10"/>
      <c r="M46" s="10"/>
    </row>
    <row r="47" spans="2:13">
      <c r="B47" t="s">
        <v>84</v>
      </c>
      <c r="C47" s="3"/>
      <c r="D47" s="7">
        <v>20000</v>
      </c>
      <c r="E47" s="3"/>
      <c r="H47" s="10"/>
      <c r="I47" s="21" t="s">
        <v>85</v>
      </c>
      <c r="J47" s="11" t="s">
        <v>80</v>
      </c>
      <c r="K47" s="15">
        <f>E71</f>
        <v>2550</v>
      </c>
      <c r="L47" s="25">
        <f>K47/K48</f>
        <v>4.4270833333333336E-2</v>
      </c>
      <c r="M47" s="29"/>
    </row>
    <row r="48" spans="2:13">
      <c r="B48" t="s">
        <v>86</v>
      </c>
      <c r="C48" s="3"/>
      <c r="D48" s="3"/>
      <c r="E48" s="8">
        <f>D46-D47</f>
        <v>170000</v>
      </c>
      <c r="H48" s="10"/>
      <c r="I48" s="22"/>
      <c r="J48" s="13" t="s">
        <v>87</v>
      </c>
      <c r="K48" s="16">
        <f>F20</f>
        <v>57600</v>
      </c>
      <c r="L48" s="26"/>
      <c r="M48" s="30"/>
    </row>
    <row r="49" spans="2:13">
      <c r="B49" s="1" t="s">
        <v>88</v>
      </c>
      <c r="C49" s="3"/>
      <c r="D49" s="3"/>
      <c r="E49" s="4">
        <f>E38-E48</f>
        <v>250500</v>
      </c>
      <c r="H49" s="10"/>
      <c r="I49" s="10"/>
      <c r="J49" s="10"/>
      <c r="K49" s="10"/>
      <c r="L49" s="10"/>
      <c r="M49" s="10"/>
    </row>
    <row r="50" spans="2:13" ht="15" customHeight="1">
      <c r="C50" s="3"/>
      <c r="D50" s="3"/>
      <c r="E50" s="3"/>
      <c r="H50" s="10"/>
      <c r="I50" s="21" t="s">
        <v>89</v>
      </c>
      <c r="J50" s="11" t="s">
        <v>80</v>
      </c>
      <c r="K50" s="15">
        <f>E71</f>
        <v>2550</v>
      </c>
      <c r="L50" s="25">
        <f>K50/K51</f>
        <v>2.1850899742930592E-2</v>
      </c>
      <c r="M50" s="12"/>
    </row>
    <row r="51" spans="2:13">
      <c r="B51" s="5" t="s">
        <v>90</v>
      </c>
      <c r="C51" s="3"/>
      <c r="D51" s="3"/>
      <c r="E51" s="3"/>
      <c r="H51" s="10"/>
      <c r="I51" s="22"/>
      <c r="J51" s="13" t="s">
        <v>91</v>
      </c>
      <c r="K51" s="16">
        <f>F25</f>
        <v>116700</v>
      </c>
      <c r="L51" s="26"/>
      <c r="M51" s="14"/>
    </row>
    <row r="52" spans="2:13">
      <c r="B52" s="1" t="s">
        <v>92</v>
      </c>
      <c r="C52" s="3"/>
      <c r="D52" s="3"/>
      <c r="E52" s="3"/>
      <c r="H52" s="10"/>
      <c r="I52" s="10"/>
      <c r="J52" s="10"/>
      <c r="K52" s="10"/>
      <c r="L52" s="10"/>
      <c r="M52" s="10"/>
    </row>
    <row r="53" spans="2:13" ht="15" customHeight="1">
      <c r="B53" t="s">
        <v>93</v>
      </c>
      <c r="C53" s="3">
        <v>67600</v>
      </c>
      <c r="D53" s="3"/>
      <c r="E53" s="3"/>
      <c r="H53" s="10"/>
      <c r="I53" s="21" t="s">
        <v>94</v>
      </c>
      <c r="J53" s="11" t="s">
        <v>80</v>
      </c>
      <c r="K53" s="15">
        <f>E71</f>
        <v>2550</v>
      </c>
      <c r="L53" s="25">
        <f>K53/K54</f>
        <v>1.1465827338129496E-2</v>
      </c>
      <c r="M53" s="12"/>
    </row>
    <row r="54" spans="2:13">
      <c r="B54" t="s">
        <v>95</v>
      </c>
      <c r="C54" s="3">
        <v>40000</v>
      </c>
      <c r="D54" s="3"/>
      <c r="E54" s="3"/>
      <c r="H54" s="10"/>
      <c r="I54" s="22"/>
      <c r="J54" s="13" t="s">
        <v>96</v>
      </c>
      <c r="K54" s="16">
        <f>C27</f>
        <v>222400</v>
      </c>
      <c r="L54" s="26"/>
      <c r="M54" s="14"/>
    </row>
    <row r="55" spans="2:13">
      <c r="B55" t="s">
        <v>97</v>
      </c>
      <c r="C55" s="3">
        <v>25000</v>
      </c>
      <c r="D55" s="3"/>
      <c r="E55" s="3"/>
      <c r="H55" s="10"/>
      <c r="I55" s="10"/>
      <c r="J55" s="10"/>
      <c r="K55" s="10"/>
      <c r="L55" s="10"/>
      <c r="M55" s="10"/>
    </row>
    <row r="56" spans="2:13">
      <c r="B56" t="s">
        <v>98</v>
      </c>
      <c r="C56" s="3">
        <v>40000</v>
      </c>
      <c r="D56" s="3"/>
      <c r="E56" s="3"/>
      <c r="H56" s="10"/>
      <c r="I56" s="10"/>
      <c r="J56" s="10"/>
      <c r="K56" s="10"/>
      <c r="L56" s="10"/>
      <c r="M56" s="10"/>
    </row>
    <row r="57" spans="2:13">
      <c r="B57" t="s">
        <v>99</v>
      </c>
      <c r="C57" s="3">
        <v>8500</v>
      </c>
      <c r="D57" s="3"/>
      <c r="E57" s="3"/>
      <c r="H57" s="10"/>
      <c r="I57" s="20" t="s">
        <v>100</v>
      </c>
      <c r="J57" s="20"/>
      <c r="K57" s="20"/>
      <c r="L57" s="20"/>
      <c r="M57" s="20"/>
    </row>
    <row r="58" spans="2:13">
      <c r="B58" t="s">
        <v>101</v>
      </c>
      <c r="C58" s="3">
        <v>9000</v>
      </c>
      <c r="D58" s="3">
        <f>C53+C54+C55+C56+C57+C58</f>
        <v>190100</v>
      </c>
      <c r="E58" s="3"/>
      <c r="H58" s="10"/>
      <c r="I58" s="10" t="s">
        <v>3</v>
      </c>
      <c r="J58" s="10" t="s">
        <v>4</v>
      </c>
      <c r="K58" s="10"/>
      <c r="L58" s="10"/>
      <c r="M58" s="10"/>
    </row>
    <row r="59" spans="2:13">
      <c r="B59" s="1" t="s">
        <v>102</v>
      </c>
      <c r="C59" s="3"/>
      <c r="D59" s="3"/>
      <c r="E59" s="3"/>
      <c r="H59" s="10"/>
      <c r="I59" s="10"/>
      <c r="J59" s="10"/>
      <c r="K59" s="10"/>
      <c r="L59" s="18"/>
      <c r="M59" s="10"/>
    </row>
    <row r="60" spans="2:13">
      <c r="B60" t="s">
        <v>103</v>
      </c>
      <c r="C60" s="3">
        <v>39999</v>
      </c>
      <c r="D60" s="3"/>
      <c r="E60" s="3"/>
      <c r="H60" s="10"/>
      <c r="I60" s="21" t="s">
        <v>104</v>
      </c>
      <c r="J60" s="11" t="s">
        <v>105</v>
      </c>
      <c r="K60" s="15">
        <f>+F6</f>
        <v>105700</v>
      </c>
      <c r="L60" s="25">
        <f>K60/K61</f>
        <v>0.47526978417266186</v>
      </c>
      <c r="M60" s="12"/>
    </row>
    <row r="61" spans="2:13">
      <c r="B61" t="s">
        <v>106</v>
      </c>
      <c r="C61" s="3">
        <v>12129</v>
      </c>
      <c r="D61" s="3"/>
      <c r="E61" s="3"/>
      <c r="H61" s="10"/>
      <c r="I61" s="22"/>
      <c r="J61" s="13" t="s">
        <v>107</v>
      </c>
      <c r="K61" s="16">
        <f>+C27</f>
        <v>222400</v>
      </c>
      <c r="L61" s="26"/>
      <c r="M61" s="14"/>
    </row>
    <row r="62" spans="2:13">
      <c r="B62" t="s">
        <v>108</v>
      </c>
      <c r="C62" s="3">
        <v>4000</v>
      </c>
      <c r="D62" s="3"/>
      <c r="E62" s="3"/>
      <c r="H62" s="10"/>
      <c r="I62" s="10"/>
      <c r="J62" s="10"/>
      <c r="K62" s="10"/>
      <c r="L62" s="18"/>
      <c r="M62" s="10"/>
    </row>
    <row r="63" spans="2:13">
      <c r="B63" t="s">
        <v>109</v>
      </c>
      <c r="C63" s="3">
        <v>3000</v>
      </c>
      <c r="D63" s="7">
        <f>C60+C61+C62+C63</f>
        <v>59128</v>
      </c>
      <c r="E63" s="8">
        <f>D58+D63</f>
        <v>249228</v>
      </c>
      <c r="H63" s="10"/>
      <c r="I63" s="21" t="s">
        <v>110</v>
      </c>
      <c r="J63" s="11" t="s">
        <v>105</v>
      </c>
      <c r="K63" s="15">
        <f>+F6</f>
        <v>105700</v>
      </c>
      <c r="L63" s="25">
        <f>K63/K64</f>
        <v>0.90574121679520136</v>
      </c>
      <c r="M63" s="12"/>
    </row>
    <row r="64" spans="2:13">
      <c r="B64" s="1" t="s">
        <v>111</v>
      </c>
      <c r="C64" s="3"/>
      <c r="D64" s="3"/>
      <c r="E64" s="4">
        <f>E49-E63</f>
        <v>1272</v>
      </c>
      <c r="H64" s="10"/>
      <c r="I64" s="22"/>
      <c r="J64" s="13" t="s">
        <v>112</v>
      </c>
      <c r="K64" s="16">
        <f>+F25</f>
        <v>116700</v>
      </c>
      <c r="L64" s="26"/>
      <c r="M64" s="14"/>
    </row>
    <row r="65" spans="2:13">
      <c r="C65" s="3"/>
      <c r="D65" s="3"/>
      <c r="E65" s="3"/>
      <c r="H65" s="10"/>
      <c r="I65" s="10"/>
      <c r="J65" s="10"/>
      <c r="K65" s="10"/>
      <c r="L65" s="18"/>
      <c r="M65" s="10"/>
    </row>
    <row r="66" spans="2:13">
      <c r="B66" s="9" t="s">
        <v>113</v>
      </c>
      <c r="C66" s="3"/>
      <c r="D66" s="3"/>
      <c r="E66" s="3"/>
      <c r="H66" s="10"/>
      <c r="I66" s="21" t="s">
        <v>114</v>
      </c>
      <c r="J66" s="11" t="s">
        <v>115</v>
      </c>
      <c r="K66" s="15">
        <f>+F17</f>
        <v>70400</v>
      </c>
      <c r="L66" s="25">
        <f>K66/K67</f>
        <v>0.66603595080416278</v>
      </c>
      <c r="M66" s="12"/>
    </row>
    <row r="67" spans="2:13">
      <c r="B67" t="s">
        <v>116</v>
      </c>
      <c r="C67" s="3"/>
      <c r="D67" s="3">
        <v>2728</v>
      </c>
      <c r="E67" s="7">
        <f>D67</f>
        <v>2728</v>
      </c>
      <c r="H67" s="10"/>
      <c r="I67" s="22"/>
      <c r="J67" s="13" t="s">
        <v>105</v>
      </c>
      <c r="K67" s="16">
        <f>+F6</f>
        <v>105700</v>
      </c>
      <c r="L67" s="26"/>
      <c r="M67" s="14"/>
    </row>
    <row r="68" spans="2:13">
      <c r="B68" t="s">
        <v>117</v>
      </c>
      <c r="C68" s="3"/>
      <c r="D68" s="3"/>
      <c r="E68" s="3">
        <v>4000</v>
      </c>
      <c r="H68" s="10"/>
      <c r="I68" s="10"/>
      <c r="J68" s="10"/>
      <c r="K68" s="10"/>
      <c r="L68" s="18"/>
      <c r="M68" s="10"/>
    </row>
    <row r="69" spans="2:13">
      <c r="B69" t="s">
        <v>118</v>
      </c>
      <c r="C69" s="3"/>
      <c r="D69" s="3"/>
      <c r="E69" s="7">
        <v>1450</v>
      </c>
      <c r="H69" s="10"/>
      <c r="I69" s="21" t="s">
        <v>119</v>
      </c>
      <c r="J69" s="11" t="s">
        <v>120</v>
      </c>
      <c r="K69" s="15">
        <f>+E64</f>
        <v>1272</v>
      </c>
      <c r="L69" s="23">
        <f>K69/K70</f>
        <v>6.36</v>
      </c>
      <c r="M69" s="12"/>
    </row>
    <row r="70" spans="2:13">
      <c r="C70" s="3"/>
      <c r="D70" s="3"/>
      <c r="H70" s="10"/>
      <c r="I70" s="22"/>
      <c r="J70" s="13" t="s">
        <v>121</v>
      </c>
      <c r="K70" s="16">
        <f>+C78-C79</f>
        <v>200</v>
      </c>
      <c r="L70" s="24"/>
      <c r="M70" s="14"/>
    </row>
    <row r="71" spans="2:13">
      <c r="B71" s="9" t="s">
        <v>80</v>
      </c>
      <c r="C71" s="3"/>
      <c r="D71" s="3"/>
      <c r="E71" s="4">
        <f>E68-E69</f>
        <v>2550</v>
      </c>
      <c r="H71" s="10"/>
      <c r="I71" s="10"/>
      <c r="J71" s="10"/>
      <c r="K71" s="10"/>
      <c r="L71" s="10"/>
      <c r="M71" s="10"/>
    </row>
    <row r="72" spans="2:13">
      <c r="C72" s="3"/>
      <c r="D72" s="3"/>
      <c r="E72" s="3"/>
      <c r="H72" s="10"/>
      <c r="I72" s="10"/>
      <c r="J72" s="10"/>
      <c r="K72" s="10"/>
      <c r="L72" s="10"/>
      <c r="M72" s="10"/>
    </row>
    <row r="73" spans="2:13">
      <c r="C73" s="3"/>
      <c r="D73" s="3"/>
      <c r="E73" s="3"/>
      <c r="H73" s="10"/>
      <c r="I73" s="10"/>
      <c r="J73" s="10"/>
      <c r="K73" s="10"/>
      <c r="L73" s="10"/>
      <c r="M73" s="10"/>
    </row>
    <row r="74" spans="2:13">
      <c r="C74" s="3"/>
      <c r="D74" s="3"/>
      <c r="E74" s="3"/>
      <c r="H74" s="10"/>
      <c r="I74" s="10"/>
      <c r="J74" s="10"/>
      <c r="K74" s="10"/>
      <c r="L74" s="10"/>
      <c r="M74" s="10"/>
    </row>
    <row r="75" spans="2:13">
      <c r="B75" s="37"/>
      <c r="C75" s="38"/>
      <c r="D75" s="38"/>
      <c r="E75" s="38"/>
      <c r="H75" s="10"/>
      <c r="I75" s="10"/>
      <c r="J75" s="10"/>
      <c r="K75" s="10"/>
      <c r="L75" s="10"/>
      <c r="M75" s="10"/>
    </row>
    <row r="76" spans="2:13">
      <c r="C76" s="40"/>
      <c r="D76" s="40"/>
      <c r="E76" s="40"/>
      <c r="H76" s="10"/>
      <c r="I76" s="10"/>
      <c r="J76" s="10"/>
      <c r="K76" s="10"/>
      <c r="L76" s="10"/>
      <c r="M76" s="10"/>
    </row>
    <row r="77" spans="2:13">
      <c r="B77" s="39" t="s">
        <v>122</v>
      </c>
      <c r="C77" s="39"/>
      <c r="D77" s="40"/>
      <c r="E77" s="40"/>
      <c r="H77" s="10"/>
      <c r="I77" s="10"/>
      <c r="J77" s="10"/>
      <c r="K77" s="10"/>
      <c r="L77" s="10"/>
      <c r="M77" s="10"/>
    </row>
    <row r="78" spans="2:13">
      <c r="B78" s="37" t="s">
        <v>123</v>
      </c>
      <c r="C78" s="38">
        <v>8000</v>
      </c>
      <c r="H78" s="10"/>
      <c r="I78" s="10"/>
      <c r="J78" s="10"/>
      <c r="K78" s="10"/>
      <c r="L78" s="10"/>
      <c r="M78" s="10"/>
    </row>
    <row r="79" spans="2:13">
      <c r="B79" s="37" t="s">
        <v>124</v>
      </c>
      <c r="C79" s="38">
        <v>7800</v>
      </c>
      <c r="H79" s="10"/>
      <c r="I79" s="10"/>
      <c r="J79" s="10"/>
      <c r="K79" s="10"/>
      <c r="L79" s="10"/>
      <c r="M79" s="10"/>
    </row>
    <row r="80" spans="2:13">
      <c r="B80" s="37" t="s">
        <v>121</v>
      </c>
      <c r="C80" s="38">
        <v>200</v>
      </c>
    </row>
    <row r="81" spans="2:5">
      <c r="B81" s="37" t="s">
        <v>125</v>
      </c>
      <c r="C81" s="38">
        <v>80000</v>
      </c>
    </row>
    <row r="82" spans="2:5">
      <c r="B82" s="37" t="s">
        <v>126</v>
      </c>
      <c r="C82" s="38">
        <v>20000</v>
      </c>
    </row>
    <row r="83" spans="2:5">
      <c r="B83" s="37" t="s">
        <v>127</v>
      </c>
      <c r="C83" s="38">
        <v>50000</v>
      </c>
    </row>
    <row r="84" spans="2:5">
      <c r="B84" s="37"/>
      <c r="C84" s="38"/>
      <c r="D84" s="38"/>
      <c r="E84" s="38"/>
    </row>
    <row r="85" spans="2:5">
      <c r="B85" s="39" t="s">
        <v>122</v>
      </c>
      <c r="C85" s="39"/>
      <c r="D85" s="3"/>
      <c r="E85" s="3"/>
    </row>
    <row r="86" spans="2:5">
      <c r="B86" s="38" t="s">
        <v>125</v>
      </c>
      <c r="C86" s="38">
        <v>70000</v>
      </c>
      <c r="D86" s="3"/>
      <c r="E86" s="3"/>
    </row>
    <row r="87" spans="2:5">
      <c r="B87" s="38" t="s">
        <v>126</v>
      </c>
      <c r="C87" s="38">
        <v>30000</v>
      </c>
      <c r="D87" s="3"/>
      <c r="E87" s="3"/>
    </row>
    <row r="88" spans="2:5">
      <c r="B88" s="38" t="s">
        <v>127</v>
      </c>
      <c r="C88" s="38">
        <v>50000</v>
      </c>
      <c r="D88" s="3"/>
      <c r="E88" s="3"/>
    </row>
    <row r="89" spans="2:5">
      <c r="B89" s="38" t="s">
        <v>128</v>
      </c>
      <c r="C89" s="38">
        <v>100000</v>
      </c>
      <c r="D89" s="3"/>
      <c r="E89" s="3"/>
    </row>
    <row r="90" spans="2:5">
      <c r="B90" s="38" t="s">
        <v>129</v>
      </c>
      <c r="C90" s="38">
        <v>20000</v>
      </c>
      <c r="D90" s="3"/>
      <c r="E90" s="3"/>
    </row>
    <row r="91" spans="2:5">
      <c r="B91" s="38" t="s">
        <v>130</v>
      </c>
      <c r="C91" s="38">
        <v>60000</v>
      </c>
      <c r="D91" s="3"/>
      <c r="E91" s="3"/>
    </row>
    <row r="92" spans="2:5">
      <c r="C92" s="3"/>
      <c r="D92" s="3"/>
      <c r="E92" s="3"/>
    </row>
    <row r="93" spans="2:5">
      <c r="C93" s="3"/>
      <c r="D93" s="3"/>
      <c r="E93" s="3"/>
    </row>
    <row r="94" spans="2:5">
      <c r="C94" s="3"/>
      <c r="D94" s="3"/>
      <c r="E94" s="3"/>
    </row>
    <row r="95" spans="2:5">
      <c r="C95" s="3"/>
      <c r="D95" s="3"/>
      <c r="E95" s="3"/>
    </row>
    <row r="96" spans="2:5">
      <c r="C96" s="3"/>
      <c r="D96" s="3"/>
      <c r="E96" s="3"/>
    </row>
    <row r="97" spans="3:5">
      <c r="C97" s="3"/>
      <c r="D97" s="3"/>
      <c r="E97" s="3"/>
    </row>
    <row r="98" spans="3:5">
      <c r="C98" s="3"/>
      <c r="D98" s="3"/>
      <c r="E98" s="3"/>
    </row>
    <row r="99" spans="3:5">
      <c r="C99" s="3"/>
      <c r="D99" s="3"/>
      <c r="E99" s="3"/>
    </row>
    <row r="100" spans="3:5">
      <c r="C100" s="3"/>
      <c r="D100" s="3"/>
      <c r="E100" s="3"/>
    </row>
    <row r="101" spans="3:5">
      <c r="C101" s="3"/>
      <c r="D101" s="3"/>
      <c r="E101" s="3"/>
    </row>
    <row r="102" spans="3:5">
      <c r="C102" s="3"/>
      <c r="D102" s="3"/>
      <c r="E102" s="3"/>
    </row>
    <row r="103" spans="3:5">
      <c r="C103" s="3"/>
      <c r="D103" s="3"/>
      <c r="E103" s="3"/>
    </row>
    <row r="104" spans="3:5">
      <c r="C104" s="3"/>
      <c r="D104" s="3"/>
      <c r="E104" s="3"/>
    </row>
    <row r="105" spans="3:5">
      <c r="C105" s="3"/>
      <c r="D105" s="3"/>
      <c r="E105" s="3"/>
    </row>
  </sheetData>
  <mergeCells count="48">
    <mergeCell ref="B85:C85"/>
    <mergeCell ref="B77:C77"/>
    <mergeCell ref="L28:M29"/>
    <mergeCell ref="L31:M32"/>
    <mergeCell ref="L34:M35"/>
    <mergeCell ref="L37:M38"/>
    <mergeCell ref="M44:M45"/>
    <mergeCell ref="M47:M48"/>
    <mergeCell ref="I41:M41"/>
    <mergeCell ref="I44:I45"/>
    <mergeCell ref="L44:L45"/>
    <mergeCell ref="I47:I48"/>
    <mergeCell ref="L47:L48"/>
    <mergeCell ref="I34:I35"/>
    <mergeCell ref="I37:I38"/>
    <mergeCell ref="I28:I29"/>
    <mergeCell ref="I31:I32"/>
    <mergeCell ref="I3:M3"/>
    <mergeCell ref="I6:I7"/>
    <mergeCell ref="L6:L7"/>
    <mergeCell ref="I9:I10"/>
    <mergeCell ref="L9:L10"/>
    <mergeCell ref="I22:I23"/>
    <mergeCell ref="I25:I26"/>
    <mergeCell ref="M6:M7"/>
    <mergeCell ref="M9:M10"/>
    <mergeCell ref="I12:I13"/>
    <mergeCell ref="L12:L13"/>
    <mergeCell ref="I15:I16"/>
    <mergeCell ref="L15:L16"/>
    <mergeCell ref="I19:M19"/>
    <mergeCell ref="M12:M13"/>
    <mergeCell ref="M15:M16"/>
    <mergeCell ref="L22:M23"/>
    <mergeCell ref="L25:M26"/>
    <mergeCell ref="I50:I51"/>
    <mergeCell ref="L50:L51"/>
    <mergeCell ref="I53:I54"/>
    <mergeCell ref="L53:L54"/>
    <mergeCell ref="I57:M57"/>
    <mergeCell ref="I69:I70"/>
    <mergeCell ref="L69:L70"/>
    <mergeCell ref="I60:I61"/>
    <mergeCell ref="L60:L61"/>
    <mergeCell ref="I63:I64"/>
    <mergeCell ref="L63:L64"/>
    <mergeCell ref="I66:I67"/>
    <mergeCell ref="L66:L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Estefani Ramos</cp:lastModifiedBy>
  <cp:revision/>
  <dcterms:created xsi:type="dcterms:W3CDTF">2022-10-24T12:20:00Z</dcterms:created>
  <dcterms:modified xsi:type="dcterms:W3CDTF">2022-10-24T23:02:43Z</dcterms:modified>
  <cp:category/>
  <cp:contentStatus/>
</cp:coreProperties>
</file>