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"/>
    </mc:Choice>
  </mc:AlternateContent>
  <bookViews>
    <workbookView xWindow="0" yWindow="0" windowWidth="20490" windowHeight="790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5" i="1" l="1"/>
  <c r="D99" i="1"/>
  <c r="D104" i="1"/>
  <c r="D106" i="1" s="1"/>
  <c r="D98" i="1"/>
  <c r="D101" i="1" s="1"/>
  <c r="D90" i="1"/>
  <c r="D76" i="1"/>
  <c r="D75" i="1"/>
  <c r="D65" i="1"/>
  <c r="D63" i="1"/>
  <c r="D61" i="1"/>
  <c r="E75" i="1" l="1"/>
  <c r="E98" i="1"/>
  <c r="E105" i="1"/>
  <c r="E101" i="1"/>
  <c r="C16" i="1" l="1"/>
  <c r="D73" i="1" s="1"/>
  <c r="C11" i="1"/>
  <c r="D49" i="1" s="1"/>
  <c r="S25" i="1"/>
  <c r="D46" i="1" l="1"/>
  <c r="D51" i="1"/>
  <c r="D88" i="1"/>
  <c r="D78" i="1"/>
  <c r="D113" i="1" s="1"/>
  <c r="L28" i="1"/>
  <c r="M33" i="1" s="1"/>
  <c r="M40" i="1"/>
  <c r="D84" i="1" s="1"/>
  <c r="K14" i="1"/>
  <c r="M18" i="1"/>
  <c r="D60" i="1" s="1"/>
  <c r="E60" i="1" s="1"/>
  <c r="M8" i="1"/>
  <c r="D64" i="1" s="1"/>
  <c r="D53" i="1" l="1"/>
  <c r="M19" i="1"/>
  <c r="D85" i="1"/>
  <c r="E84" i="1" s="1"/>
  <c r="D87" i="1"/>
  <c r="D89" i="1"/>
  <c r="E89" i="1" s="1"/>
  <c r="L15" i="1"/>
  <c r="D66" i="1"/>
  <c r="E65" i="1" s="1"/>
  <c r="C20" i="1"/>
  <c r="G21" i="1"/>
  <c r="G13" i="1"/>
  <c r="G8" i="1"/>
  <c r="D112" i="1" l="1"/>
  <c r="E112" i="1" s="1"/>
  <c r="E63" i="1"/>
  <c r="H4" i="1"/>
  <c r="D72" i="1" s="1"/>
  <c r="E72" i="1" s="1"/>
  <c r="D77" i="1"/>
  <c r="E77" i="1" s="1"/>
  <c r="D50" i="1"/>
  <c r="E49" i="1" s="1"/>
  <c r="D47" i="1"/>
  <c r="E46" i="1" s="1"/>
  <c r="E87" i="1"/>
  <c r="D91" i="1"/>
  <c r="D103" i="1"/>
  <c r="E103" i="1" s="1"/>
  <c r="D92" i="1"/>
  <c r="H22" i="1"/>
  <c r="D52" i="1" l="1"/>
  <c r="E51" i="1" s="1"/>
  <c r="D54" i="1"/>
  <c r="E53" i="1" s="1"/>
  <c r="E91" i="1"/>
</calcChain>
</file>

<file path=xl/sharedStrings.xml><?xml version="1.0" encoding="utf-8"?>
<sst xmlns="http://schemas.openxmlformats.org/spreadsheetml/2006/main" count="229" uniqueCount="159">
  <si>
    <t>ACTIVO</t>
  </si>
  <si>
    <t>ACTIVO CIRCULANTE</t>
  </si>
  <si>
    <t>EFECTIVO Y VALORES REALIZABLES</t>
  </si>
  <si>
    <t xml:space="preserve">CUENTAS POR PAGAR </t>
  </si>
  <si>
    <t xml:space="preserve">ANTICIPO A PROVEEDORES </t>
  </si>
  <si>
    <t xml:space="preserve">INVENTARIOS </t>
  </si>
  <si>
    <t xml:space="preserve">TOTAL ACTIVO CIRCULANTE </t>
  </si>
  <si>
    <t xml:space="preserve">ACTIVO NO CIRCULANTE </t>
  </si>
  <si>
    <t>INMUEBLES, MAQUINARIA Y EQUIPO</t>
  </si>
  <si>
    <t>(-)DEPRECIACIÓN ACUMULADA</t>
  </si>
  <si>
    <t>TOTAL ACTIVO FIJO</t>
  </si>
  <si>
    <t xml:space="preserve">TOTAL ACTIVOS </t>
  </si>
  <si>
    <t>PASIVO</t>
  </si>
  <si>
    <t>PROVEEDORES</t>
  </si>
  <si>
    <t>ACREEDORES BANCARIOS A CORTO PLAZO</t>
  </si>
  <si>
    <t>INPUESTOS A PAGAR</t>
  </si>
  <si>
    <t xml:space="preserve">TOTAL PASIVO A CORTO PLAZO </t>
  </si>
  <si>
    <t>DOCUMENTOS X PAGAR LP</t>
  </si>
  <si>
    <t>ACREEDORES HIPOTECARIOS</t>
  </si>
  <si>
    <t>OBLIGACIONES</t>
  </si>
  <si>
    <t xml:space="preserve">TOTAL PASIVOS A LARGO PLAZO </t>
  </si>
  <si>
    <t>CAPITAL CONTABLE</t>
  </si>
  <si>
    <t>CAPITAL SOCIAL</t>
  </si>
  <si>
    <t>RESERVA LEGAL</t>
  </si>
  <si>
    <t xml:space="preserve">RESERVA DE REINVERSION </t>
  </si>
  <si>
    <t xml:space="preserve">UTILIDAD DE EJERCICIOS ANTERIORES </t>
  </si>
  <si>
    <t xml:space="preserve">UTILIDAD DEL EJERCICIO </t>
  </si>
  <si>
    <t xml:space="preserve">TOTAL PASIVO (+) CAPITAL </t>
  </si>
  <si>
    <t>(-)PROVISIÓN CUENTAS INCOBRABLES</t>
  </si>
  <si>
    <t>ESTADOS FINANCIEROS</t>
  </si>
  <si>
    <t>RESULTADO INTEGRAL</t>
  </si>
  <si>
    <t>VENTAS</t>
  </si>
  <si>
    <t>MENOS</t>
  </si>
  <si>
    <t>DESCUENTOS SOBRE VENTAS</t>
  </si>
  <si>
    <t>DEVOLUCIONES SOBRE VENTAS</t>
  </si>
  <si>
    <t>VENTAS NETAS</t>
  </si>
  <si>
    <t xml:space="preserve">COSTO DE ARTUCULOS VENDIDOS </t>
  </si>
  <si>
    <t>INVENTARIO INICIAL</t>
  </si>
  <si>
    <t>COMPRAS</t>
  </si>
  <si>
    <t>MAS GASTOS DE COMPRAS</t>
  </si>
  <si>
    <t>COMPRAS TOTALES</t>
  </si>
  <si>
    <t>MENOS DESCUENTOS SOBRES COMPRAS</t>
  </si>
  <si>
    <t xml:space="preserve">MERCANCÍAS DISPONIBLE PARA LA VENTA </t>
  </si>
  <si>
    <t>MENOS INVENTARIOS FINAL</t>
  </si>
  <si>
    <t>COSTO DE VENTAS</t>
  </si>
  <si>
    <t>UTILIDAD EN VENTAS</t>
  </si>
  <si>
    <t>GASTOS GENERALES</t>
  </si>
  <si>
    <t xml:space="preserve">SUELDO Y COMISIONES A VENDEDORES </t>
  </si>
  <si>
    <t>SUELDO DE LA OFICINA DE VENTAS</t>
  </si>
  <si>
    <t xml:space="preserve">VIÁTICOS </t>
  </si>
  <si>
    <t>FLETES DE MERCACIAS REMITIDAS</t>
  </si>
  <si>
    <t>DEPRECIACIÓN DEL EQUIPO DE TRANSPORTE</t>
  </si>
  <si>
    <t>TELEFONOS</t>
  </si>
  <si>
    <t>GASTOS ADMINISTRATIVOS</t>
  </si>
  <si>
    <t xml:space="preserve">SUELDOS DE OFICINA </t>
  </si>
  <si>
    <t xml:space="preserve">SERVICIOS PUBLICOS </t>
  </si>
  <si>
    <t>DEPRESIACION DEL EDIFICIO</t>
  </si>
  <si>
    <t>DEPRESIASION DEL EQUIPO DE OFICINA</t>
  </si>
  <si>
    <t xml:space="preserve">UTILIDAD DE OPERACIÓN </t>
  </si>
  <si>
    <t>OTROS INGRESOS</t>
  </si>
  <si>
    <t>DEVIDENDOS COBRADOS</t>
  </si>
  <si>
    <t>UTILIDAD ANTES DE IMPUESTOS</t>
  </si>
  <si>
    <t>IMPUESTOS A LA UTILIDAD</t>
  </si>
  <si>
    <t>UTILIDAD NETA</t>
  </si>
  <si>
    <t>DATOS COMPLEMENTARIOS</t>
  </si>
  <si>
    <t>SALDO PROMEDIO DE CUENTAS POR PAGAR</t>
  </si>
  <si>
    <t xml:space="preserve">SALDO INICIAL DE LA CARTERA </t>
  </si>
  <si>
    <t xml:space="preserve">SALDO PROMEDIO DE LA CARTERA POR PAGAR </t>
  </si>
  <si>
    <t>ES EL MONTO INCIAL DE LA CARTERA</t>
  </si>
  <si>
    <t>SALDO INCIAL+SALDO FINAL/DOS</t>
  </si>
  <si>
    <t>INTERESES A CARGO (PAGA)</t>
  </si>
  <si>
    <t>RESULTADO INTEGRAL DEL FINANCIAMINETO</t>
  </si>
  <si>
    <r>
      <t>I</t>
    </r>
    <r>
      <rPr>
        <b/>
        <sz val="9"/>
        <color theme="1"/>
        <rFont val="Calibri"/>
        <family val="2"/>
        <scheme val="minor"/>
      </rPr>
      <t>NTERESES A FAVOR (COBRAR)</t>
    </r>
  </si>
  <si>
    <t>DATOS POR ACCIÓN</t>
  </si>
  <si>
    <t>ACCIONES EN CIRCULACIÓN</t>
  </si>
  <si>
    <t>PRECIO ACCIONES ORDINARIAS(MERCADO)</t>
  </si>
  <si>
    <t>UTILIDAD POR ACCION(UPA)</t>
  </si>
  <si>
    <t>PAGO DE DIVIDENDOS DIFERENTES</t>
  </si>
  <si>
    <t>UTILIDAD DISPONIBLES PARA ACCIONISTAS ORDINARIOS</t>
  </si>
  <si>
    <t>PAGO DIVIDENDOS ORDINARIOS</t>
  </si>
  <si>
    <t>ACCION A UTILIDADES RETENIDAS</t>
  </si>
  <si>
    <t>-</t>
  </si>
  <si>
    <t>DIVIDENDOS POR ACCION(UPA)</t>
  </si>
  <si>
    <t>RAZÓN FINANCIERA</t>
  </si>
  <si>
    <t>FÓRMULA</t>
  </si>
  <si>
    <t>PROCEDIMIENTO</t>
  </si>
  <si>
    <t>RESULTADO</t>
  </si>
  <si>
    <t>EXPLICACIÓN</t>
  </si>
  <si>
    <t>EVALUACIÓN</t>
  </si>
  <si>
    <t>LIQUIDEZ</t>
  </si>
  <si>
    <t>RAZÓN CIRCULANTE</t>
  </si>
  <si>
    <t>BUENO</t>
  </si>
  <si>
    <t>PASIVO CIRCULANTE</t>
  </si>
  <si>
    <t>PRUEBA ÁCIDA</t>
  </si>
  <si>
    <t>ACTIVO CIRCULANTE - INVENTARIOS</t>
  </si>
  <si>
    <t>RAZÓN DE EFECTIVO</t>
  </si>
  <si>
    <t>EFECTIVO</t>
  </si>
  <si>
    <t>PODEMOS PAGAR SOLO 78 CENTAVOS POR CADA PESO QUE SE DEBE</t>
  </si>
  <si>
    <t>REGULAR</t>
  </si>
  <si>
    <t>CAPITAL DE TRABAJO</t>
  </si>
  <si>
    <t xml:space="preserve">ACTIVO CIRCULANTE </t>
  </si>
  <si>
    <t>QUE TENEMOS DE SOBRE 43,500 MIL PESOS CONTRA EL TOTAL DE LAS DEUDAS</t>
  </si>
  <si>
    <t>(-) PASIVO CIRCULANTE</t>
  </si>
  <si>
    <t>ACTIVIDAD</t>
  </si>
  <si>
    <t>ROTACION DE INVENTARIOS</t>
  </si>
  <si>
    <t>PERIODO DE COBRO</t>
  </si>
  <si>
    <t>PERIODO DE PAGO</t>
  </si>
  <si>
    <t xml:space="preserve">COSTO DE VENTAS </t>
  </si>
  <si>
    <t>INVENTARIOS</t>
  </si>
  <si>
    <t>CUENTAS POR PAGAR</t>
  </si>
  <si>
    <t>EL INVENTARIO SE HA RENOVADO 6.69 VECES EN EL AÑO</t>
  </si>
  <si>
    <t>MALO</t>
  </si>
  <si>
    <t>LA DEUDA CON PROVEEDORES SE  HA RENOVADO 36 VECES EN EL AÑO</t>
  </si>
  <si>
    <t>EL NÚMERO DE DIAS EN QUE COBRAMOS LO QUE SE VENDIÓ A CRÉDITO FUE DE 22.26 DÍAS EN EL PERIODO DEL AÑO</t>
  </si>
  <si>
    <t>DEUDA TOTAL</t>
  </si>
  <si>
    <t>COBERTURA DE INTERESES</t>
  </si>
  <si>
    <t>DEUDA C/P</t>
  </si>
  <si>
    <t>PASIVO TOTAL</t>
  </si>
  <si>
    <t>ACTIVO TOTAL</t>
  </si>
  <si>
    <t>ACTIVIDADES ANTES DE IMPUESTOS</t>
  </si>
  <si>
    <t>INTERESES</t>
  </si>
  <si>
    <t>PASIVO C/P</t>
  </si>
  <si>
    <t>NOS DICE QUE DEL TOTAL DEL ACTIVO LAS DEUDAS ABARCAN EL 73.61% DE ESTE (LO QUE DEBEMOS)</t>
  </si>
  <si>
    <t>NOS DICE QUE LA UTILIDAD DE OPERACIÓN CUBRE EL 31.80% DE LOS INTERESES A CARGO DEL EJERCICIO</t>
  </si>
  <si>
    <t>ESTA RAZÓN NOS INDICA QUE EL PASIVO A MENOS DE 12 MESES ES DE 24.58%</t>
  </si>
  <si>
    <t>ENDEUDAMIENTO</t>
  </si>
  <si>
    <t>RENTABILIDAD</t>
  </si>
  <si>
    <t>MARGEN DE UTILIDAD</t>
  </si>
  <si>
    <t>RENDIMIENTO SOBRE ACTIVO</t>
  </si>
  <si>
    <t>RENDIMIENTO SOBRE CAPITAL SOCIAL</t>
  </si>
  <si>
    <t>RENDIMEINTO SOBRE EL PATRIMONIO</t>
  </si>
  <si>
    <t>ACTIVO TOTALES</t>
  </si>
  <si>
    <t>NOS DICE QUE EL MONTO DE LAS VENTAS  DEL PERIODO HAN REDITUADO EN 0.61% DE GANANCIA</t>
  </si>
  <si>
    <t>EL RENDIMIENTO QUE PRODUCEN TODOS LOS ACTIVOS DE LA EMPRESA ES DE 1.78%</t>
  </si>
  <si>
    <t>EL RENDIMIENTO DEL CAPITAL APOSTANDO A LA EMPRESA EN EL AÑO ES DE 4.43%</t>
  </si>
  <si>
    <t>EL RENDIMIENTO DEL CAPITAL APORTADO MAS LAS UTILIDADES RETENIDAS EN LA EMPRESA ES DE 2.19%</t>
  </si>
  <si>
    <t>MUY MALO</t>
  </si>
  <si>
    <t>MERCADO</t>
  </si>
  <si>
    <t>RAZÓN DE PRECIO/UTILIDADES</t>
  </si>
  <si>
    <t>VALOR DE MERCADO A VALOR EN LIBROS</t>
  </si>
  <si>
    <t>VALOR EN LIBROS POR ACCIÓN</t>
  </si>
  <si>
    <t>UTILIDADES POR ACCION</t>
  </si>
  <si>
    <t>PRECIO DE MERCADO POR ACCIÓN</t>
  </si>
  <si>
    <t>UTILIDAD POR ACCÓN</t>
  </si>
  <si>
    <t>CAPITAL CONTABLE ORDNARIO (TOTAL)</t>
  </si>
  <si>
    <t>UTILIDAD NETA DISPONIBLE PARA ACCIONES ORDINARIAS</t>
  </si>
  <si>
    <t>NUMERO DE ACCIONES ORDINARIAS EN CIRCULACIÓN</t>
  </si>
  <si>
    <t>NUMEROS DE ACCIONES ORDINARIAS EN CIRCULACIÓN</t>
  </si>
  <si>
    <t>3.35 PESOS PAGARÁN LOS INVERSIONISTAS POR UN PESO DE UTILIDAD</t>
  </si>
  <si>
    <t>EL NÚMERO DE VECES DEL VALOR DE MERCADO VS VALOR EN LIBROS DE UNA ACCIÓN ORDINARIA ES DE 3.83 VECES</t>
  </si>
  <si>
    <t>4.02 ES EL VALOR EN LIBRO DE LAS ACCIONES ORDINARIAS</t>
  </si>
  <si>
    <t>ROTACIÓN DE ACTIVOS TOTALES</t>
  </si>
  <si>
    <t>EL INDICE DE EFICIENCIA CON LA QUE LA EMPRESA PUEDE EMPLEAR SU PLANTA Y SU EQUIPO EN LA GENERACIÓN DE INGRESOS ES DE 2.93</t>
  </si>
  <si>
    <t>MUY BUENO</t>
  </si>
  <si>
    <t>1.36 PESOS ES EL PRECIO QUE LOS ACCIONISTAS ESTAN DISPUESTOS A PAGAR POR CADA PESO DE UTILIDAD</t>
  </si>
  <si>
    <t>DEL 31 DE DICIEMBRE DEL 2008</t>
  </si>
  <si>
    <t>LUIS ANGEL C.A de C.V</t>
  </si>
  <si>
    <t>ALCANZAMOS A PAGAR HASTA EL 1.51 PORCIENTO DE LAS DEUDAS</t>
  </si>
  <si>
    <t>POR CADA PESO QUE DEBEMOS NOS SOBRAN 43,500 PESOS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</si>
</sst>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;[Red]\-&quot;$&quot;#,##0.00"/>
    <numFmt numFmtId="44" formatCode="_-&quot;$&quot;* #,##0.00_-;\-&quot;$&quot;* #,##0.00_-;_-&quot;$&quot;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rgb="FF0070C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rgb="FF0070C0"/>
      <name val="Calibri"/>
      <family val="2"/>
      <scheme val="minor"/>
    </font>
    <font>
      <b/>
      <sz val="9"/>
      <color rgb="FFFFFF00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8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/>
    <xf numFmtId="0" fontId="0" fillId="2" borderId="0" xfId="0" applyFill="1" applyBorder="1"/>
    <xf numFmtId="44" fontId="9" fillId="3" borderId="0" xfId="0" applyNumberFormat="1" applyFont="1" applyFill="1" applyBorder="1"/>
    <xf numFmtId="44" fontId="0" fillId="3" borderId="0" xfId="1" applyFont="1" applyFill="1" applyBorder="1" applyAlignment="1">
      <alignment horizontal="right"/>
    </xf>
    <xf numFmtId="0" fontId="0" fillId="3" borderId="0" xfId="0" applyFill="1" applyBorder="1"/>
    <xf numFmtId="44" fontId="2" fillId="3" borderId="0" xfId="1" applyFont="1" applyFill="1" applyBorder="1" applyAlignment="1">
      <alignment horizontal="right"/>
    </xf>
    <xf numFmtId="44" fontId="0" fillId="3" borderId="0" xfId="1" applyFont="1" applyFill="1" applyBorder="1"/>
    <xf numFmtId="44" fontId="2" fillId="3" borderId="0" xfId="1" applyFont="1" applyFill="1" applyBorder="1"/>
    <xf numFmtId="44" fontId="9" fillId="3" borderId="0" xfId="1" applyFont="1" applyFill="1" applyBorder="1"/>
    <xf numFmtId="0" fontId="0" fillId="3" borderId="0" xfId="0" applyFill="1"/>
    <xf numFmtId="0" fontId="0" fillId="4" borderId="0" xfId="0" applyFill="1" applyBorder="1"/>
    <xf numFmtId="44" fontId="0" fillId="4" borderId="0" xfId="1" applyFont="1" applyFill="1" applyBorder="1"/>
    <xf numFmtId="44" fontId="2" fillId="4" borderId="0" xfId="0" applyNumberFormat="1" applyFont="1" applyFill="1" applyBorder="1"/>
    <xf numFmtId="44" fontId="2" fillId="4" borderId="0" xfId="1" applyFont="1" applyFill="1" applyBorder="1"/>
    <xf numFmtId="44" fontId="9" fillId="4" borderId="0" xfId="1" applyFont="1" applyFill="1" applyBorder="1"/>
    <xf numFmtId="44" fontId="0" fillId="2" borderId="0" xfId="1" applyFont="1" applyFill="1" applyBorder="1"/>
    <xf numFmtId="0" fontId="7" fillId="0" borderId="0" xfId="0" applyFont="1" applyBorder="1"/>
    <xf numFmtId="0" fontId="6" fillId="7" borderId="1" xfId="0" applyFont="1" applyFill="1" applyBorder="1"/>
    <xf numFmtId="44" fontId="0" fillId="7" borderId="1" xfId="1" applyFont="1" applyFill="1" applyBorder="1"/>
    <xf numFmtId="0" fontId="7" fillId="7" borderId="1" xfId="0" applyFont="1" applyFill="1" applyBorder="1"/>
    <xf numFmtId="44" fontId="2" fillId="7" borderId="1" xfId="1" applyFont="1" applyFill="1" applyBorder="1"/>
    <xf numFmtId="0" fontId="0" fillId="7" borderId="1" xfId="0" applyFill="1" applyBorder="1"/>
    <xf numFmtId="0" fontId="5" fillId="7" borderId="1" xfId="0" applyFont="1" applyFill="1" applyBorder="1"/>
    <xf numFmtId="44" fontId="7" fillId="0" borderId="0" xfId="1" applyFont="1"/>
    <xf numFmtId="44" fontId="7" fillId="0" borderId="0" xfId="1" applyFont="1" applyAlignment="1"/>
    <xf numFmtId="0" fontId="0" fillId="0" borderId="0" xfId="0" applyAlignment="1">
      <alignment horizontal="left"/>
    </xf>
    <xf numFmtId="44" fontId="0" fillId="3" borderId="1" xfId="0" applyNumberFormat="1" applyFill="1" applyBorder="1" applyAlignment="1">
      <alignment horizontal="center" vertical="center" wrapText="1"/>
    </xf>
    <xf numFmtId="0" fontId="0" fillId="0" borderId="0" xfId="0" applyBorder="1" applyAlignment="1"/>
    <xf numFmtId="0" fontId="10" fillId="8" borderId="1" xfId="0" applyFont="1" applyFill="1" applyBorder="1" applyAlignment="1">
      <alignment horizontal="center" vertical="center" wrapText="1"/>
    </xf>
    <xf numFmtId="0" fontId="10" fillId="8" borderId="1" xfId="0" applyFont="1" applyFill="1" applyBorder="1" applyAlignment="1">
      <alignment horizontal="center" vertical="center"/>
    </xf>
    <xf numFmtId="44" fontId="7" fillId="8" borderId="1" xfId="1" applyFont="1" applyFill="1" applyBorder="1"/>
    <xf numFmtId="0" fontId="0" fillId="0" borderId="0" xfId="0" applyAlignment="1"/>
    <xf numFmtId="0" fontId="6" fillId="0" borderId="0" xfId="0" applyFont="1" applyBorder="1"/>
    <xf numFmtId="0" fontId="6" fillId="0" borderId="0" xfId="0" applyFont="1" applyAlignment="1"/>
    <xf numFmtId="0" fontId="6" fillId="0" borderId="0" xfId="0" applyFont="1"/>
    <xf numFmtId="0" fontId="0" fillId="11" borderId="0" xfId="0" applyFill="1" applyBorder="1"/>
    <xf numFmtId="0" fontId="0" fillId="11" borderId="0" xfId="0" applyFill="1"/>
    <xf numFmtId="0" fontId="2" fillId="9" borderId="2" xfId="0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horizontal="center" vertical="center" wrapText="1"/>
    </xf>
    <xf numFmtId="0" fontId="2" fillId="9" borderId="3" xfId="0" applyFont="1" applyFill="1" applyBorder="1" applyAlignment="1">
      <alignment horizontal="center" vertical="center" wrapText="1"/>
    </xf>
    <xf numFmtId="0" fontId="6" fillId="8" borderId="1" xfId="0" applyFont="1" applyFill="1" applyBorder="1" applyAlignment="1">
      <alignment horizontal="center" vertical="center"/>
    </xf>
    <xf numFmtId="44" fontId="0" fillId="3" borderId="1" xfId="0" applyNumberForma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11" fillId="9" borderId="1" xfId="0" applyFont="1" applyFill="1" applyBorder="1" applyAlignment="1">
      <alignment horizontal="center" vertical="center" wrapText="1"/>
    </xf>
    <xf numFmtId="8" fontId="0" fillId="3" borderId="1" xfId="0" applyNumberFormat="1" applyFill="1" applyBorder="1" applyAlignment="1">
      <alignment horizontal="center" vertical="center" wrapText="1"/>
    </xf>
    <xf numFmtId="0" fontId="12" fillId="9" borderId="1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 wrapText="1"/>
    </xf>
    <xf numFmtId="0" fontId="10" fillId="8" borderId="1" xfId="0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/>
    </xf>
    <xf numFmtId="44" fontId="7" fillId="8" borderId="2" xfId="1" applyFont="1" applyFill="1" applyBorder="1" applyAlignment="1">
      <alignment horizontal="left"/>
    </xf>
    <xf numFmtId="44" fontId="7" fillId="8" borderId="5" xfId="1" applyFont="1" applyFill="1" applyBorder="1" applyAlignment="1">
      <alignment horizontal="left"/>
    </xf>
    <xf numFmtId="44" fontId="7" fillId="8" borderId="3" xfId="1" applyFont="1" applyFill="1" applyBorder="1" applyAlignment="1">
      <alignment horizontal="left"/>
    </xf>
    <xf numFmtId="44" fontId="7" fillId="8" borderId="1" xfId="1" applyFont="1" applyFill="1" applyBorder="1" applyAlignment="1">
      <alignment horizontal="left"/>
    </xf>
    <xf numFmtId="44" fontId="6" fillId="5" borderId="1" xfId="1" applyFont="1" applyFill="1" applyBorder="1" applyAlignment="1">
      <alignment horizontal="left"/>
    </xf>
    <xf numFmtId="44" fontId="5" fillId="5" borderId="1" xfId="1" applyFont="1" applyFill="1" applyBorder="1" applyAlignment="1">
      <alignment horizontal="center"/>
    </xf>
    <xf numFmtId="0" fontId="2" fillId="5" borderId="1" xfId="0" applyFont="1" applyFill="1" applyBorder="1" applyAlignment="1">
      <alignment horizontal="left"/>
    </xf>
    <xf numFmtId="0" fontId="10" fillId="5" borderId="1" xfId="0" applyFont="1" applyFill="1" applyBorder="1" applyAlignment="1">
      <alignment horizontal="left"/>
    </xf>
    <xf numFmtId="44" fontId="0" fillId="5" borderId="1" xfId="1" applyFont="1" applyFill="1" applyBorder="1" applyAlignment="1">
      <alignment horizontal="center"/>
    </xf>
    <xf numFmtId="0" fontId="6" fillId="10" borderId="0" xfId="0" applyFont="1" applyFill="1" applyBorder="1" applyAlignment="1">
      <alignment horizontal="center"/>
    </xf>
    <xf numFmtId="0" fontId="14" fillId="6" borderId="0" xfId="0" applyFont="1" applyFill="1" applyBorder="1" applyAlignment="1">
      <alignment horizontal="center"/>
    </xf>
    <xf numFmtId="0" fontId="0" fillId="6" borderId="0" xfId="0" applyFill="1" applyAlignment="1">
      <alignment horizontal="center"/>
    </xf>
    <xf numFmtId="0" fontId="0" fillId="6" borderId="0" xfId="0" applyFill="1" applyBorder="1" applyAlignment="1">
      <alignment horizontal="center"/>
    </xf>
    <xf numFmtId="0" fontId="3" fillId="4" borderId="0" xfId="0" applyFont="1" applyFill="1" applyBorder="1" applyAlignment="1">
      <alignment horizontal="center"/>
    </xf>
    <xf numFmtId="0" fontId="0" fillId="4" borderId="0" xfId="0" applyFont="1" applyFill="1" applyBorder="1" applyAlignment="1">
      <alignment horizontal="center"/>
    </xf>
    <xf numFmtId="0" fontId="7" fillId="4" borderId="0" xfId="0" applyFont="1" applyFill="1" applyBorder="1" applyAlignment="1">
      <alignment horizontal="left"/>
    </xf>
    <xf numFmtId="0" fontId="0" fillId="3" borderId="0" xfId="0" applyFill="1" applyBorder="1" applyAlignment="1">
      <alignment horizontal="left"/>
    </xf>
    <xf numFmtId="0" fontId="6" fillId="4" borderId="0" xfId="0" applyFont="1" applyFill="1" applyBorder="1" applyAlignment="1">
      <alignment horizontal="left"/>
    </xf>
    <xf numFmtId="0" fontId="0" fillId="4" borderId="0" xfId="0" applyFill="1" applyBorder="1" applyAlignment="1">
      <alignment horizontal="left"/>
    </xf>
    <xf numFmtId="0" fontId="0" fillId="4" borderId="0" xfId="0" applyFill="1" applyBorder="1" applyAlignment="1">
      <alignment horizontal="center"/>
    </xf>
    <xf numFmtId="0" fontId="4" fillId="3" borderId="0" xfId="0" applyFont="1" applyFill="1" applyBorder="1" applyAlignment="1">
      <alignment horizontal="center"/>
    </xf>
    <xf numFmtId="0" fontId="7" fillId="3" borderId="0" xfId="0" applyFont="1" applyFill="1" applyBorder="1" applyAlignment="1">
      <alignment horizontal="left"/>
    </xf>
    <xf numFmtId="0" fontId="6" fillId="3" borderId="0" xfId="0" applyFont="1" applyFill="1" applyBorder="1" applyAlignment="1">
      <alignment horizontal="left"/>
    </xf>
    <xf numFmtId="0" fontId="5" fillId="4" borderId="0" xfId="0" applyFont="1" applyFill="1" applyBorder="1" applyAlignment="1">
      <alignment horizontal="left"/>
    </xf>
    <xf numFmtId="0" fontId="8" fillId="4" borderId="0" xfId="0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8" fillId="3" borderId="0" xfId="0" applyFont="1" applyFill="1" applyBorder="1" applyAlignment="1">
      <alignment horizontal="left"/>
    </xf>
    <xf numFmtId="0" fontId="7" fillId="3" borderId="0" xfId="0" applyFont="1" applyFill="1" applyBorder="1" applyAlignment="1">
      <alignment horizontal="center"/>
    </xf>
    <xf numFmtId="0" fontId="13" fillId="9" borderId="1" xfId="0" applyFont="1" applyFill="1" applyBorder="1" applyAlignment="1">
      <alignment horizontal="center" vertical="center" wrapText="1"/>
    </xf>
    <xf numFmtId="10" fontId="0" fillId="3" borderId="1" xfId="2" applyNumberFormat="1" applyFont="1" applyFill="1" applyBorder="1" applyAlignment="1">
      <alignment horizontal="center" vertical="center" wrapText="1"/>
    </xf>
    <xf numFmtId="44" fontId="0" fillId="3" borderId="1" xfId="1" applyFont="1" applyFill="1" applyBorder="1" applyAlignment="1">
      <alignment horizontal="center" vertical="center" wrapText="1"/>
    </xf>
    <xf numFmtId="0" fontId="6" fillId="8" borderId="4" xfId="0" applyFont="1" applyFill="1" applyBorder="1" applyAlignment="1">
      <alignment horizontal="center" vertical="center"/>
    </xf>
    <xf numFmtId="0" fontId="6" fillId="8" borderId="6" xfId="0" applyFont="1" applyFill="1" applyBorder="1" applyAlignment="1">
      <alignment horizontal="center" vertical="center"/>
    </xf>
  </cellXfs>
  <cellStyles count="3">
    <cellStyle name="Moneda" xfId="1" builtinId="4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14"/>
  <sheetViews>
    <sheetView tabSelected="1" topLeftCell="A41" workbookViewId="0">
      <selection activeCell="E46" sqref="E46:E48"/>
    </sheetView>
  </sheetViews>
  <sheetFormatPr baseColWidth="10" defaultRowHeight="15" x14ac:dyDescent="0.25"/>
  <cols>
    <col min="1" max="1" width="11.42578125" style="2"/>
    <col min="2" max="2" width="29" style="2" customWidth="1"/>
    <col min="3" max="3" width="20.5703125" style="2" customWidth="1"/>
    <col min="4" max="4" width="16.140625" customWidth="1"/>
    <col min="5" max="5" width="19.85546875" customWidth="1"/>
    <col min="6" max="6" width="23.42578125" customWidth="1"/>
    <col min="7" max="7" width="13.140625" customWidth="1"/>
    <col min="8" max="8" width="15" customWidth="1"/>
    <col min="9" max="9" width="11.42578125" customWidth="1"/>
    <col min="10" max="10" width="46.42578125" style="2" customWidth="1"/>
    <col min="11" max="13" width="12.5703125" bestFit="1" customWidth="1"/>
    <col min="15" max="17" width="11.42578125" customWidth="1"/>
    <col min="18" max="18" width="9.42578125" customWidth="1"/>
    <col min="19" max="19" width="11.7109375" customWidth="1"/>
  </cols>
  <sheetData>
    <row r="1" spans="1:25" x14ac:dyDescent="0.25">
      <c r="B1" s="34"/>
      <c r="C1" s="64" t="s">
        <v>155</v>
      </c>
      <c r="D1" s="64"/>
      <c r="E1" s="64"/>
      <c r="F1" s="35"/>
      <c r="G1" s="35"/>
      <c r="H1" s="33"/>
    </row>
    <row r="2" spans="1:25" ht="15.75" x14ac:dyDescent="0.25">
      <c r="B2" s="65" t="s">
        <v>29</v>
      </c>
      <c r="C2" s="65"/>
      <c r="D2" s="65"/>
      <c r="E2" s="65"/>
      <c r="F2" s="65"/>
      <c r="G2" s="65"/>
      <c r="J2" s="67" t="s">
        <v>30</v>
      </c>
      <c r="K2" s="67"/>
      <c r="L2" s="67"/>
      <c r="M2" s="67"/>
      <c r="O2" s="66" t="s">
        <v>64</v>
      </c>
      <c r="P2" s="66"/>
      <c r="Q2" s="66"/>
      <c r="R2" s="66"/>
      <c r="S2" s="66"/>
      <c r="T2" s="66"/>
      <c r="U2" s="66"/>
      <c r="V2" s="66"/>
      <c r="W2" s="66"/>
      <c r="X2" s="66"/>
      <c r="Y2" s="66"/>
    </row>
    <row r="3" spans="1:25" x14ac:dyDescent="0.25">
      <c r="B3" s="34"/>
      <c r="C3" s="64" t="s">
        <v>156</v>
      </c>
      <c r="D3" s="64"/>
      <c r="E3" s="64"/>
      <c r="F3" s="36"/>
      <c r="G3" s="36"/>
    </row>
    <row r="4" spans="1:25" x14ac:dyDescent="0.25">
      <c r="A4" s="68" t="s">
        <v>0</v>
      </c>
      <c r="B4" s="69"/>
      <c r="C4" s="69"/>
      <c r="D4" s="12"/>
      <c r="E4" s="75" t="s">
        <v>12</v>
      </c>
      <c r="F4" s="75"/>
      <c r="G4" s="75"/>
      <c r="H4" s="4">
        <f>+G8+G13</f>
        <v>105700</v>
      </c>
      <c r="J4" s="19" t="s">
        <v>31</v>
      </c>
      <c r="K4" s="20"/>
      <c r="L4" s="20"/>
      <c r="M4" s="20">
        <v>500000</v>
      </c>
      <c r="O4" s="59" t="s">
        <v>66</v>
      </c>
      <c r="P4" s="59"/>
      <c r="Q4" s="59"/>
      <c r="R4" s="59"/>
      <c r="S4" s="60">
        <v>42000</v>
      </c>
      <c r="T4" s="60"/>
      <c r="U4" s="60"/>
      <c r="V4" s="60" t="s">
        <v>68</v>
      </c>
      <c r="W4" s="60"/>
      <c r="X4" s="60"/>
      <c r="Y4" s="60"/>
    </row>
    <row r="5" spans="1:25" x14ac:dyDescent="0.25">
      <c r="A5" s="72" t="s">
        <v>1</v>
      </c>
      <c r="B5" s="78"/>
      <c r="C5" s="13"/>
      <c r="D5" s="12"/>
      <c r="E5" s="76" t="s">
        <v>13</v>
      </c>
      <c r="F5" s="76"/>
      <c r="G5" s="5">
        <v>5650</v>
      </c>
      <c r="H5" s="6"/>
      <c r="J5" s="21" t="s">
        <v>32</v>
      </c>
      <c r="K5" s="20"/>
      <c r="L5" s="20"/>
      <c r="M5" s="20"/>
      <c r="O5" s="59" t="s">
        <v>65</v>
      </c>
      <c r="P5" s="59"/>
      <c r="Q5" s="59"/>
      <c r="R5" s="59"/>
      <c r="S5" s="60"/>
      <c r="T5" s="60"/>
      <c r="U5" s="60"/>
      <c r="V5" s="60" t="s">
        <v>69</v>
      </c>
      <c r="W5" s="60"/>
      <c r="X5" s="60"/>
      <c r="Y5" s="60"/>
    </row>
    <row r="6" spans="1:25" x14ac:dyDescent="0.25">
      <c r="A6" s="70" t="s">
        <v>2</v>
      </c>
      <c r="B6" s="70"/>
      <c r="C6" s="13">
        <v>20000</v>
      </c>
      <c r="D6" s="12"/>
      <c r="E6" s="76" t="s">
        <v>14</v>
      </c>
      <c r="F6" s="76"/>
      <c r="G6" s="5">
        <v>28200</v>
      </c>
      <c r="H6" s="6"/>
      <c r="J6" s="21" t="s">
        <v>33</v>
      </c>
      <c r="K6" s="20"/>
      <c r="L6" s="20">
        <v>44500</v>
      </c>
      <c r="M6" s="20"/>
      <c r="O6" s="59" t="s">
        <v>67</v>
      </c>
      <c r="P6" s="59"/>
      <c r="Q6" s="59"/>
      <c r="R6" s="59"/>
      <c r="S6" s="60">
        <v>34000</v>
      </c>
      <c r="T6" s="60"/>
      <c r="U6" s="60"/>
      <c r="V6" s="60"/>
      <c r="W6" s="60"/>
      <c r="X6" s="60"/>
      <c r="Y6" s="60"/>
    </row>
    <row r="7" spans="1:25" x14ac:dyDescent="0.25">
      <c r="A7" s="70" t="s">
        <v>3</v>
      </c>
      <c r="B7" s="73"/>
      <c r="C7" s="13">
        <v>26000</v>
      </c>
      <c r="D7" s="12"/>
      <c r="E7" s="76" t="s">
        <v>15</v>
      </c>
      <c r="F7" s="76"/>
      <c r="G7" s="5">
        <v>1450</v>
      </c>
      <c r="H7" s="6"/>
      <c r="J7" s="21" t="s">
        <v>34</v>
      </c>
      <c r="K7" s="20"/>
      <c r="L7" s="20">
        <v>35000</v>
      </c>
      <c r="M7" s="20">
        <v>79500</v>
      </c>
      <c r="R7" s="1"/>
    </row>
    <row r="8" spans="1:25" x14ac:dyDescent="0.25">
      <c r="A8" s="70" t="s">
        <v>4</v>
      </c>
      <c r="B8" s="70"/>
      <c r="C8" s="13">
        <v>8600</v>
      </c>
      <c r="D8" s="12"/>
      <c r="E8" s="77" t="s">
        <v>16</v>
      </c>
      <c r="F8" s="77"/>
      <c r="G8" s="7">
        <f>+G5+G6+G7</f>
        <v>35300</v>
      </c>
      <c r="H8" s="6"/>
      <c r="J8" s="19" t="s">
        <v>35</v>
      </c>
      <c r="K8" s="20"/>
      <c r="L8" s="20"/>
      <c r="M8" s="22">
        <f>M4-M7</f>
        <v>420500</v>
      </c>
      <c r="O8" s="59" t="s">
        <v>66</v>
      </c>
      <c r="P8" s="59"/>
      <c r="Q8" s="59"/>
      <c r="R8" s="59"/>
      <c r="S8" s="60">
        <v>39000</v>
      </c>
      <c r="T8" s="60"/>
      <c r="U8" s="60"/>
      <c r="V8" s="60" t="s">
        <v>68</v>
      </c>
      <c r="W8" s="60"/>
      <c r="X8" s="60"/>
      <c r="Y8" s="60"/>
    </row>
    <row r="9" spans="1:25" x14ac:dyDescent="0.25">
      <c r="A9" s="70" t="s">
        <v>28</v>
      </c>
      <c r="B9" s="73"/>
      <c r="C9" s="13">
        <v>1200</v>
      </c>
      <c r="D9" s="12"/>
      <c r="E9" s="71"/>
      <c r="F9" s="71"/>
      <c r="G9" s="6"/>
      <c r="H9" s="6"/>
      <c r="J9" s="23"/>
      <c r="K9" s="20"/>
      <c r="L9" s="20"/>
      <c r="M9" s="20"/>
      <c r="O9" s="59" t="s">
        <v>65</v>
      </c>
      <c r="P9" s="59"/>
      <c r="Q9" s="59"/>
      <c r="R9" s="59"/>
      <c r="S9" s="60"/>
      <c r="T9" s="60"/>
      <c r="U9" s="60"/>
      <c r="V9" s="60" t="s">
        <v>69</v>
      </c>
      <c r="W9" s="60"/>
      <c r="X9" s="60"/>
      <c r="Y9" s="60"/>
    </row>
    <row r="10" spans="1:25" x14ac:dyDescent="0.25">
      <c r="A10" s="70" t="s">
        <v>5</v>
      </c>
      <c r="B10" s="70"/>
      <c r="C10" s="13">
        <v>25400</v>
      </c>
      <c r="D10" s="12"/>
      <c r="E10" s="76" t="s">
        <v>17</v>
      </c>
      <c r="F10" s="76"/>
      <c r="G10" s="5">
        <v>32000</v>
      </c>
      <c r="H10" s="6"/>
      <c r="J10" s="19" t="s">
        <v>36</v>
      </c>
      <c r="K10" s="20"/>
      <c r="L10" s="23"/>
      <c r="M10" s="20"/>
      <c r="O10" s="59" t="s">
        <v>67</v>
      </c>
      <c r="P10" s="59"/>
      <c r="Q10" s="59"/>
      <c r="R10" s="59"/>
      <c r="S10" s="60">
        <v>10000</v>
      </c>
      <c r="T10" s="60"/>
      <c r="U10" s="60"/>
      <c r="V10" s="60"/>
      <c r="W10" s="60"/>
      <c r="X10" s="60"/>
      <c r="Y10" s="60"/>
    </row>
    <row r="11" spans="1:25" x14ac:dyDescent="0.25">
      <c r="A11" s="72" t="s">
        <v>6</v>
      </c>
      <c r="B11" s="72"/>
      <c r="C11" s="14">
        <f>C6+C7+C8-C9+C10</f>
        <v>78800</v>
      </c>
      <c r="D11" s="12"/>
      <c r="E11" s="76" t="s">
        <v>18</v>
      </c>
      <c r="F11" s="76"/>
      <c r="G11" s="5">
        <v>6800</v>
      </c>
      <c r="H11" s="6"/>
      <c r="J11" s="21" t="s">
        <v>37</v>
      </c>
      <c r="K11" s="23"/>
      <c r="L11" s="20">
        <v>100000</v>
      </c>
      <c r="M11" s="20"/>
    </row>
    <row r="12" spans="1:25" x14ac:dyDescent="0.25">
      <c r="A12" s="73"/>
      <c r="B12" s="73"/>
      <c r="C12" s="15"/>
      <c r="D12" s="12"/>
      <c r="E12" s="76" t="s">
        <v>19</v>
      </c>
      <c r="F12" s="76"/>
      <c r="G12" s="5">
        <v>31600</v>
      </c>
      <c r="H12" s="6"/>
      <c r="J12" s="21" t="s">
        <v>38</v>
      </c>
      <c r="K12" s="20">
        <v>90000</v>
      </c>
      <c r="L12" s="20"/>
      <c r="M12" s="20"/>
      <c r="O12" s="61" t="s">
        <v>72</v>
      </c>
      <c r="P12" s="61"/>
      <c r="Q12" s="61"/>
      <c r="R12" s="61"/>
      <c r="S12" s="63">
        <v>9000</v>
      </c>
      <c r="T12" s="63"/>
    </row>
    <row r="13" spans="1:25" x14ac:dyDescent="0.25">
      <c r="A13" s="72" t="s">
        <v>7</v>
      </c>
      <c r="B13" s="72"/>
      <c r="C13" s="13"/>
      <c r="D13" s="12"/>
      <c r="E13" s="77" t="s">
        <v>20</v>
      </c>
      <c r="F13" s="77"/>
      <c r="G13" s="7">
        <f>+G10+G11+G12</f>
        <v>70400</v>
      </c>
      <c r="H13" s="6"/>
      <c r="J13" s="21" t="s">
        <v>39</v>
      </c>
      <c r="K13" s="20">
        <v>10000</v>
      </c>
      <c r="L13" s="20"/>
      <c r="M13" s="20"/>
      <c r="O13" s="62" t="s">
        <v>70</v>
      </c>
      <c r="P13" s="62"/>
      <c r="Q13" s="62"/>
      <c r="R13" s="62"/>
      <c r="S13" s="63">
        <v>4000</v>
      </c>
      <c r="T13" s="63"/>
    </row>
    <row r="14" spans="1:25" ht="15.75" customHeight="1" x14ac:dyDescent="0.25">
      <c r="A14" s="70" t="s">
        <v>8</v>
      </c>
      <c r="B14" s="70"/>
      <c r="C14" s="13">
        <v>154000</v>
      </c>
      <c r="D14" s="12"/>
      <c r="E14" s="80"/>
      <c r="F14" s="80"/>
      <c r="G14" s="17"/>
      <c r="H14" s="3"/>
      <c r="J14" s="21" t="s">
        <v>40</v>
      </c>
      <c r="K14" s="20">
        <f>K12+K13</f>
        <v>100000</v>
      </c>
      <c r="L14" s="20"/>
      <c r="M14" s="20"/>
      <c r="O14" s="62" t="s">
        <v>71</v>
      </c>
      <c r="P14" s="62"/>
      <c r="Q14" s="62"/>
      <c r="R14" s="62"/>
      <c r="S14" s="63">
        <v>6000</v>
      </c>
      <c r="T14" s="63"/>
    </row>
    <row r="15" spans="1:25" x14ac:dyDescent="0.25">
      <c r="A15" s="70" t="s">
        <v>9</v>
      </c>
      <c r="B15" s="70"/>
      <c r="C15" s="13">
        <v>10400</v>
      </c>
      <c r="D15" s="12"/>
      <c r="E15" s="75" t="s">
        <v>21</v>
      </c>
      <c r="F15" s="75"/>
      <c r="G15" s="75"/>
      <c r="H15" s="6"/>
      <c r="J15" s="21" t="s">
        <v>41</v>
      </c>
      <c r="K15" s="20">
        <v>10000</v>
      </c>
      <c r="L15" s="20">
        <f>K14-K15</f>
        <v>90000</v>
      </c>
      <c r="M15" s="20"/>
    </row>
    <row r="16" spans="1:25" x14ac:dyDescent="0.25">
      <c r="A16" s="72" t="s">
        <v>10</v>
      </c>
      <c r="B16" s="72"/>
      <c r="C16" s="15">
        <f>C14-C15</f>
        <v>143600</v>
      </c>
      <c r="D16" s="12"/>
      <c r="E16" s="76" t="s">
        <v>22</v>
      </c>
      <c r="F16" s="76"/>
      <c r="G16" s="8">
        <v>57600</v>
      </c>
      <c r="H16" s="6"/>
      <c r="J16" s="21" t="s">
        <v>42</v>
      </c>
      <c r="K16" s="20"/>
      <c r="L16" s="20">
        <v>190000</v>
      </c>
      <c r="M16" s="20"/>
      <c r="O16" s="54" t="s">
        <v>73</v>
      </c>
      <c r="P16" s="54"/>
      <c r="Q16" s="54"/>
      <c r="R16" s="54"/>
      <c r="S16" s="54"/>
    </row>
    <row r="17" spans="1:25" x14ac:dyDescent="0.25">
      <c r="A17" s="74"/>
      <c r="B17" s="74"/>
      <c r="C17" s="13"/>
      <c r="D17" s="12"/>
      <c r="E17" s="76" t="s">
        <v>23</v>
      </c>
      <c r="F17" s="76"/>
      <c r="G17" s="8">
        <v>31400</v>
      </c>
      <c r="H17" s="6"/>
      <c r="J17" s="21" t="s">
        <v>43</v>
      </c>
      <c r="K17" s="20"/>
      <c r="L17" s="20">
        <v>20000</v>
      </c>
      <c r="M17" s="20"/>
      <c r="O17" s="54"/>
      <c r="P17" s="54"/>
      <c r="Q17" s="54"/>
      <c r="R17" s="54"/>
      <c r="S17" s="54"/>
    </row>
    <row r="18" spans="1:25" x14ac:dyDescent="0.25">
      <c r="A18" s="74"/>
      <c r="B18" s="74"/>
      <c r="C18" s="13"/>
      <c r="D18" s="12"/>
      <c r="E18" s="76" t="s">
        <v>24</v>
      </c>
      <c r="F18" s="76"/>
      <c r="G18" s="8">
        <v>19150</v>
      </c>
      <c r="H18" s="6"/>
      <c r="J18" s="21" t="s">
        <v>44</v>
      </c>
      <c r="K18" s="20"/>
      <c r="L18" s="20"/>
      <c r="M18" s="22">
        <f>L16-L17</f>
        <v>170000</v>
      </c>
      <c r="O18" s="55" t="s">
        <v>74</v>
      </c>
      <c r="P18" s="56"/>
      <c r="Q18" s="56"/>
      <c r="R18" s="57"/>
      <c r="S18" s="32">
        <v>29000</v>
      </c>
    </row>
    <row r="19" spans="1:25" x14ac:dyDescent="0.25">
      <c r="A19" s="74"/>
      <c r="B19" s="74"/>
      <c r="C19" s="13"/>
      <c r="D19" s="12"/>
      <c r="E19" s="76" t="s">
        <v>25</v>
      </c>
      <c r="F19" s="76"/>
      <c r="G19" s="8">
        <v>6000</v>
      </c>
      <c r="H19" s="6"/>
      <c r="J19" s="19" t="s">
        <v>45</v>
      </c>
      <c r="K19" s="20"/>
      <c r="L19" s="20"/>
      <c r="M19" s="22">
        <f>M8-M18</f>
        <v>250500</v>
      </c>
      <c r="O19" s="55" t="s">
        <v>75</v>
      </c>
      <c r="P19" s="56"/>
      <c r="Q19" s="56"/>
      <c r="R19" s="57"/>
      <c r="S19" s="32">
        <v>15.4</v>
      </c>
    </row>
    <row r="20" spans="1:25" x14ac:dyDescent="0.25">
      <c r="A20" s="79" t="s">
        <v>11</v>
      </c>
      <c r="B20" s="79"/>
      <c r="C20" s="16">
        <f>C11+C16</f>
        <v>222400</v>
      </c>
      <c r="D20" s="12"/>
      <c r="E20" s="76" t="s">
        <v>26</v>
      </c>
      <c r="F20" s="76"/>
      <c r="G20" s="8">
        <v>2550</v>
      </c>
      <c r="H20" s="6"/>
      <c r="J20" s="24"/>
      <c r="K20" s="20"/>
      <c r="L20" s="20"/>
      <c r="M20" s="20"/>
      <c r="O20" s="55" t="s">
        <v>76</v>
      </c>
      <c r="P20" s="56"/>
      <c r="Q20" s="56"/>
      <c r="R20" s="57"/>
      <c r="S20" s="32">
        <v>4.5999999999999996</v>
      </c>
    </row>
    <row r="21" spans="1:25" x14ac:dyDescent="0.25">
      <c r="A21" s="12"/>
      <c r="B21" s="12"/>
      <c r="C21" s="12"/>
      <c r="D21" s="12"/>
      <c r="E21" s="77" t="s">
        <v>21</v>
      </c>
      <c r="F21" s="77"/>
      <c r="G21" s="9">
        <f>+G16+G17+G18+G19+G20</f>
        <v>116700</v>
      </c>
      <c r="H21" s="6"/>
      <c r="J21" s="19" t="s">
        <v>46</v>
      </c>
      <c r="K21" s="20"/>
      <c r="L21" s="20"/>
      <c r="M21" s="20"/>
      <c r="O21" s="55" t="s">
        <v>82</v>
      </c>
      <c r="P21" s="56"/>
      <c r="Q21" s="56"/>
      <c r="R21" s="57"/>
      <c r="S21" s="32">
        <v>2.19</v>
      </c>
    </row>
    <row r="22" spans="1:25" x14ac:dyDescent="0.25">
      <c r="A22" s="12"/>
      <c r="B22" s="12"/>
      <c r="C22" s="12"/>
      <c r="D22" s="12"/>
      <c r="E22" s="81" t="s">
        <v>27</v>
      </c>
      <c r="F22" s="81"/>
      <c r="G22" s="11"/>
      <c r="H22" s="10">
        <f>+G21+H4</f>
        <v>222400</v>
      </c>
      <c r="J22" s="19" t="s">
        <v>44</v>
      </c>
      <c r="K22" s="20"/>
      <c r="L22" s="20"/>
      <c r="M22" s="20"/>
      <c r="O22" s="55" t="s">
        <v>77</v>
      </c>
      <c r="P22" s="56"/>
      <c r="Q22" s="56"/>
      <c r="R22" s="57"/>
      <c r="S22" s="32" t="s">
        <v>81</v>
      </c>
    </row>
    <row r="23" spans="1:25" x14ac:dyDescent="0.25">
      <c r="A23" s="12"/>
      <c r="B23" s="12"/>
      <c r="C23" s="12"/>
      <c r="D23" s="12"/>
      <c r="E23" s="82"/>
      <c r="F23" s="82"/>
      <c r="G23" s="6"/>
      <c r="H23" s="6"/>
      <c r="J23" s="21" t="s">
        <v>47</v>
      </c>
      <c r="K23" s="20">
        <v>67600</v>
      </c>
      <c r="L23" s="20"/>
      <c r="M23" s="20"/>
      <c r="O23" s="55" t="s">
        <v>78</v>
      </c>
      <c r="P23" s="56"/>
      <c r="Q23" s="56"/>
      <c r="R23" s="57"/>
      <c r="S23" s="32">
        <v>39500</v>
      </c>
    </row>
    <row r="24" spans="1:25" x14ac:dyDescent="0.25">
      <c r="A24" s="12"/>
      <c r="B24" s="12"/>
      <c r="C24" s="12"/>
      <c r="D24" s="12"/>
      <c r="E24" s="82"/>
      <c r="F24" s="82"/>
      <c r="G24" s="6"/>
      <c r="H24" s="6"/>
      <c r="J24" s="21" t="s">
        <v>48</v>
      </c>
      <c r="K24" s="20">
        <v>40000</v>
      </c>
      <c r="L24" s="20"/>
      <c r="M24" s="20"/>
      <c r="O24" s="58" t="s">
        <v>79</v>
      </c>
      <c r="P24" s="58"/>
      <c r="Q24" s="58"/>
      <c r="R24" s="58"/>
      <c r="S24" s="32">
        <v>5690</v>
      </c>
      <c r="U24" s="27"/>
      <c r="V24" s="26"/>
      <c r="W24" s="26"/>
      <c r="X24" s="26"/>
      <c r="Y24" s="25"/>
    </row>
    <row r="25" spans="1:25" x14ac:dyDescent="0.25">
      <c r="A25" s="12"/>
      <c r="B25" s="12"/>
      <c r="C25" s="12"/>
      <c r="D25" s="12"/>
      <c r="E25" s="82"/>
      <c r="F25" s="82"/>
      <c r="G25" s="6"/>
      <c r="H25" s="6"/>
      <c r="J25" s="21" t="s">
        <v>49</v>
      </c>
      <c r="K25" s="20">
        <v>25000</v>
      </c>
      <c r="L25" s="20"/>
      <c r="M25" s="20"/>
      <c r="O25" s="58" t="s">
        <v>80</v>
      </c>
      <c r="P25" s="58"/>
      <c r="Q25" s="58"/>
      <c r="R25" s="58"/>
      <c r="S25" s="32">
        <f>S23-S24</f>
        <v>33810</v>
      </c>
      <c r="V25" s="25"/>
      <c r="W25" s="25"/>
      <c r="X25" s="25"/>
      <c r="Y25" s="25"/>
    </row>
    <row r="26" spans="1:25" x14ac:dyDescent="0.25">
      <c r="J26" s="21" t="s">
        <v>50</v>
      </c>
      <c r="K26" s="20">
        <v>40000</v>
      </c>
      <c r="L26" s="20"/>
      <c r="M26" s="20"/>
    </row>
    <row r="27" spans="1:25" x14ac:dyDescent="0.25">
      <c r="J27" s="21" t="s">
        <v>51</v>
      </c>
      <c r="K27" s="20">
        <v>8500</v>
      </c>
      <c r="L27" s="20"/>
      <c r="M27" s="20"/>
    </row>
    <row r="28" spans="1:25" x14ac:dyDescent="0.25">
      <c r="J28" s="21" t="s">
        <v>52</v>
      </c>
      <c r="K28" s="20">
        <v>9000</v>
      </c>
      <c r="L28" s="22">
        <f>K23+K24+K25+K26+K27+K28</f>
        <v>190100</v>
      </c>
      <c r="M28" s="20"/>
    </row>
    <row r="29" spans="1:25" x14ac:dyDescent="0.25">
      <c r="J29" s="19" t="s">
        <v>53</v>
      </c>
      <c r="K29" s="20"/>
      <c r="L29" s="20"/>
      <c r="M29" s="20"/>
    </row>
    <row r="30" spans="1:25" x14ac:dyDescent="0.25">
      <c r="J30" s="21" t="s">
        <v>54</v>
      </c>
      <c r="K30" s="20">
        <v>39999</v>
      </c>
      <c r="L30" s="20"/>
      <c r="M30" s="20"/>
    </row>
    <row r="31" spans="1:25" x14ac:dyDescent="0.25">
      <c r="J31" s="21" t="s">
        <v>55</v>
      </c>
      <c r="K31" s="20">
        <v>12129</v>
      </c>
      <c r="L31" s="20"/>
      <c r="M31" s="20"/>
    </row>
    <row r="32" spans="1:25" x14ac:dyDescent="0.25">
      <c r="J32" s="21" t="s">
        <v>56</v>
      </c>
      <c r="K32" s="20">
        <v>4000</v>
      </c>
      <c r="L32" s="20"/>
      <c r="M32" s="20"/>
    </row>
    <row r="33" spans="2:13" x14ac:dyDescent="0.25">
      <c r="J33" s="21" t="s">
        <v>57</v>
      </c>
      <c r="K33" s="20">
        <v>3000</v>
      </c>
      <c r="L33" s="20">
        <v>59128</v>
      </c>
      <c r="M33" s="20">
        <f>L28+L33</f>
        <v>249228</v>
      </c>
    </row>
    <row r="34" spans="2:13" x14ac:dyDescent="0.25">
      <c r="J34" s="19" t="s">
        <v>58</v>
      </c>
      <c r="K34" s="20"/>
      <c r="L34" s="20"/>
      <c r="M34" s="20">
        <v>1272</v>
      </c>
    </row>
    <row r="35" spans="2:13" x14ac:dyDescent="0.25">
      <c r="J35" s="23"/>
      <c r="K35" s="20"/>
      <c r="L35" s="20"/>
      <c r="M35" s="20"/>
    </row>
    <row r="36" spans="2:13" x14ac:dyDescent="0.25">
      <c r="J36" s="19" t="s">
        <v>59</v>
      </c>
      <c r="K36" s="20"/>
      <c r="L36" s="20"/>
      <c r="M36" s="20"/>
    </row>
    <row r="37" spans="2:13" x14ac:dyDescent="0.25">
      <c r="J37" s="21" t="s">
        <v>60</v>
      </c>
      <c r="K37" s="20"/>
      <c r="L37" s="20">
        <v>2728</v>
      </c>
      <c r="M37" s="20">
        <v>2728</v>
      </c>
    </row>
    <row r="38" spans="2:13" x14ac:dyDescent="0.25">
      <c r="J38" s="21" t="s">
        <v>61</v>
      </c>
      <c r="K38" s="20"/>
      <c r="L38" s="20"/>
      <c r="M38" s="20">
        <v>4000</v>
      </c>
    </row>
    <row r="39" spans="2:13" x14ac:dyDescent="0.25">
      <c r="J39" s="21" t="s">
        <v>62</v>
      </c>
      <c r="K39" s="20"/>
      <c r="L39" s="20"/>
      <c r="M39" s="20">
        <v>1450</v>
      </c>
    </row>
    <row r="40" spans="2:13" x14ac:dyDescent="0.25">
      <c r="J40" s="19" t="s">
        <v>63</v>
      </c>
      <c r="K40" s="20"/>
      <c r="L40" s="20"/>
      <c r="M40" s="22">
        <f>M38-M39</f>
        <v>2550</v>
      </c>
    </row>
    <row r="41" spans="2:13" x14ac:dyDescent="0.25">
      <c r="J41" s="18"/>
    </row>
    <row r="42" spans="2:13" x14ac:dyDescent="0.25">
      <c r="B42" s="39" t="s">
        <v>89</v>
      </c>
      <c r="C42" s="40"/>
      <c r="D42" s="40"/>
      <c r="E42" s="40"/>
      <c r="F42" s="40"/>
      <c r="G42" s="41"/>
      <c r="J42" s="18"/>
    </row>
    <row r="43" spans="2:13" x14ac:dyDescent="0.25">
      <c r="B43" s="51" t="s">
        <v>83</v>
      </c>
      <c r="C43" s="52" t="s">
        <v>84</v>
      </c>
      <c r="D43" s="53" t="s">
        <v>85</v>
      </c>
      <c r="E43" s="53" t="s">
        <v>86</v>
      </c>
      <c r="F43" s="53" t="s">
        <v>87</v>
      </c>
      <c r="G43" s="49" t="s">
        <v>88</v>
      </c>
      <c r="J43" s="18"/>
    </row>
    <row r="44" spans="2:13" x14ac:dyDescent="0.25">
      <c r="B44" s="51"/>
      <c r="C44" s="52"/>
      <c r="D44" s="53"/>
      <c r="E44" s="53"/>
      <c r="F44" s="53"/>
      <c r="G44" s="49"/>
      <c r="J44" s="18"/>
    </row>
    <row r="45" spans="2:13" x14ac:dyDescent="0.25">
      <c r="B45" s="37"/>
      <c r="C45" s="37"/>
      <c r="D45" s="38"/>
      <c r="E45" s="38"/>
      <c r="F45" s="38"/>
      <c r="G45" s="38"/>
      <c r="J45" s="18"/>
    </row>
    <row r="46" spans="2:13" x14ac:dyDescent="0.25">
      <c r="B46" s="42" t="s">
        <v>90</v>
      </c>
      <c r="C46" s="30" t="s">
        <v>1</v>
      </c>
      <c r="D46" s="28">
        <f>C11</f>
        <v>78800</v>
      </c>
      <c r="E46" s="43">
        <f>D46-D47</f>
        <v>43500</v>
      </c>
      <c r="F46" s="45" t="s">
        <v>158</v>
      </c>
      <c r="G46" s="46" t="s">
        <v>91</v>
      </c>
    </row>
    <row r="47" spans="2:13" x14ac:dyDescent="0.25">
      <c r="B47" s="42"/>
      <c r="C47" s="50" t="s">
        <v>92</v>
      </c>
      <c r="D47" s="43">
        <f>G8</f>
        <v>35300</v>
      </c>
      <c r="E47" s="44"/>
      <c r="F47" s="45"/>
      <c r="G47" s="46"/>
    </row>
    <row r="48" spans="2:13" ht="31.5" customHeight="1" x14ac:dyDescent="0.25">
      <c r="B48" s="42"/>
      <c r="C48" s="50"/>
      <c r="D48" s="44"/>
      <c r="E48" s="44"/>
      <c r="F48" s="45"/>
      <c r="G48" s="46"/>
    </row>
    <row r="49" spans="2:7" ht="63" customHeight="1" x14ac:dyDescent="0.25">
      <c r="B49" s="42" t="s">
        <v>93</v>
      </c>
      <c r="C49" s="30" t="s">
        <v>94</v>
      </c>
      <c r="D49" s="28">
        <f>C11-C10</f>
        <v>53400</v>
      </c>
      <c r="E49" s="47">
        <f>+D49/D50</f>
        <v>1.5127478753541077</v>
      </c>
      <c r="F49" s="45" t="s">
        <v>157</v>
      </c>
      <c r="G49" s="46" t="s">
        <v>91</v>
      </c>
    </row>
    <row r="50" spans="2:7" ht="18.75" hidden="1" customHeight="1" x14ac:dyDescent="0.25">
      <c r="B50" s="42"/>
      <c r="C50" s="31" t="s">
        <v>92</v>
      </c>
      <c r="D50" s="28">
        <f>G8</f>
        <v>35300</v>
      </c>
      <c r="E50" s="44"/>
      <c r="F50" s="45"/>
      <c r="G50" s="46"/>
    </row>
    <row r="51" spans="2:7" ht="18.75" customHeight="1" x14ac:dyDescent="0.25">
      <c r="B51" s="42" t="s">
        <v>95</v>
      </c>
      <c r="C51" s="31" t="s">
        <v>96</v>
      </c>
      <c r="D51" s="28">
        <f>C11-C10-C7</f>
        <v>27400</v>
      </c>
      <c r="E51" s="47">
        <f>+D51/D52</f>
        <v>0.77620396600566577</v>
      </c>
      <c r="F51" s="45" t="s">
        <v>97</v>
      </c>
      <c r="G51" s="48" t="s">
        <v>98</v>
      </c>
    </row>
    <row r="52" spans="2:7" ht="27" customHeight="1" x14ac:dyDescent="0.25">
      <c r="B52" s="42"/>
      <c r="C52" s="31" t="s">
        <v>92</v>
      </c>
      <c r="D52" s="28">
        <f>D47</f>
        <v>35300</v>
      </c>
      <c r="E52" s="44"/>
      <c r="F52" s="45"/>
      <c r="G52" s="48"/>
    </row>
    <row r="53" spans="2:7" ht="24" customHeight="1" x14ac:dyDescent="0.25">
      <c r="B53" s="42" t="s">
        <v>99</v>
      </c>
      <c r="C53" s="30" t="s">
        <v>100</v>
      </c>
      <c r="D53" s="28">
        <f>D46</f>
        <v>78800</v>
      </c>
      <c r="E53" s="43">
        <f>D53-D54</f>
        <v>43500</v>
      </c>
      <c r="F53" s="45" t="s">
        <v>101</v>
      </c>
      <c r="G53" s="46" t="s">
        <v>91</v>
      </c>
    </row>
    <row r="54" spans="2:7" ht="30.75" customHeight="1" x14ac:dyDescent="0.25">
      <c r="B54" s="42"/>
      <c r="C54" s="30" t="s">
        <v>102</v>
      </c>
      <c r="D54" s="28">
        <f>D47</f>
        <v>35300</v>
      </c>
      <c r="E54" s="44"/>
      <c r="F54" s="45"/>
      <c r="G54" s="46"/>
    </row>
    <row r="56" spans="2:7" x14ac:dyDescent="0.25">
      <c r="B56" s="39" t="s">
        <v>103</v>
      </c>
      <c r="C56" s="40"/>
      <c r="D56" s="40"/>
      <c r="E56" s="40"/>
      <c r="F56" s="40"/>
      <c r="G56" s="41"/>
    </row>
    <row r="57" spans="2:7" x14ac:dyDescent="0.25">
      <c r="B57" s="51" t="s">
        <v>83</v>
      </c>
      <c r="C57" s="52" t="s">
        <v>84</v>
      </c>
      <c r="D57" s="53" t="s">
        <v>85</v>
      </c>
      <c r="E57" s="53" t="s">
        <v>86</v>
      </c>
      <c r="F57" s="53" t="s">
        <v>87</v>
      </c>
      <c r="G57" s="49" t="s">
        <v>88</v>
      </c>
    </row>
    <row r="58" spans="2:7" x14ac:dyDescent="0.25">
      <c r="B58" s="51"/>
      <c r="C58" s="52"/>
      <c r="D58" s="53"/>
      <c r="E58" s="53"/>
      <c r="F58" s="53"/>
      <c r="G58" s="49"/>
    </row>
    <row r="59" spans="2:7" ht="12" customHeight="1" x14ac:dyDescent="0.25">
      <c r="B59" s="37"/>
      <c r="C59" s="37"/>
      <c r="D59" s="38"/>
      <c r="E59" s="38"/>
      <c r="F59" s="38"/>
      <c r="G59" s="38"/>
    </row>
    <row r="60" spans="2:7" ht="29.25" customHeight="1" x14ac:dyDescent="0.25">
      <c r="B60" s="42" t="s">
        <v>104</v>
      </c>
      <c r="C60" s="30" t="s">
        <v>107</v>
      </c>
      <c r="D60" s="28">
        <f>M18</f>
        <v>170000</v>
      </c>
      <c r="E60" s="47">
        <f>+D60/D61</f>
        <v>6.6929133858267713</v>
      </c>
      <c r="F60" s="45" t="s">
        <v>110</v>
      </c>
      <c r="G60" s="46" t="s">
        <v>91</v>
      </c>
    </row>
    <row r="61" spans="2:7" x14ac:dyDescent="0.25">
      <c r="B61" s="42"/>
      <c r="C61" s="50" t="s">
        <v>108</v>
      </c>
      <c r="D61" s="43">
        <f>C10</f>
        <v>25400</v>
      </c>
      <c r="E61" s="44"/>
      <c r="F61" s="45"/>
      <c r="G61" s="46"/>
    </row>
    <row r="62" spans="2:7" ht="20.25" customHeight="1" x14ac:dyDescent="0.25">
      <c r="B62" s="42"/>
      <c r="C62" s="50"/>
      <c r="D62" s="44"/>
      <c r="E62" s="44"/>
      <c r="F62" s="45"/>
      <c r="G62" s="46"/>
    </row>
    <row r="63" spans="2:7" x14ac:dyDescent="0.25">
      <c r="B63" s="42" t="s">
        <v>105</v>
      </c>
      <c r="C63" s="30" t="s">
        <v>109</v>
      </c>
      <c r="D63" s="28">
        <f>C7</f>
        <v>26000</v>
      </c>
      <c r="E63" s="47">
        <f>D63/D64*360</f>
        <v>22.25921521997622</v>
      </c>
      <c r="F63" s="45" t="s">
        <v>113</v>
      </c>
      <c r="G63" s="83" t="s">
        <v>111</v>
      </c>
    </row>
    <row r="64" spans="2:7" ht="35.25" customHeight="1" x14ac:dyDescent="0.25">
      <c r="B64" s="42"/>
      <c r="C64" s="31" t="s">
        <v>35</v>
      </c>
      <c r="D64" s="28">
        <f>M8</f>
        <v>420500</v>
      </c>
      <c r="E64" s="44"/>
      <c r="F64" s="45"/>
      <c r="G64" s="83"/>
    </row>
    <row r="65" spans="1:7" x14ac:dyDescent="0.25">
      <c r="B65" s="42" t="s">
        <v>106</v>
      </c>
      <c r="C65" s="31" t="s">
        <v>109</v>
      </c>
      <c r="D65" s="28">
        <f>S10</f>
        <v>10000</v>
      </c>
      <c r="E65" s="47">
        <f>(D65/D66)*360</f>
        <v>36</v>
      </c>
      <c r="F65" s="45" t="s">
        <v>112</v>
      </c>
      <c r="G65" s="83" t="s">
        <v>111</v>
      </c>
    </row>
    <row r="66" spans="1:7" ht="21.75" customHeight="1" x14ac:dyDescent="0.25">
      <c r="B66" s="42"/>
      <c r="C66" s="31" t="s">
        <v>38</v>
      </c>
      <c r="D66" s="28">
        <f>K14</f>
        <v>100000</v>
      </c>
      <c r="E66" s="44"/>
      <c r="F66" s="45"/>
      <c r="G66" s="83"/>
    </row>
    <row r="67" spans="1:7" x14ac:dyDescent="0.25">
      <c r="A67" s="29"/>
      <c r="B67" s="29"/>
      <c r="C67" s="29"/>
      <c r="D67" s="29"/>
      <c r="E67" s="29"/>
      <c r="F67" s="29"/>
      <c r="G67" s="29"/>
    </row>
    <row r="68" spans="1:7" x14ac:dyDescent="0.25">
      <c r="A68" s="29"/>
      <c r="B68" s="39" t="s">
        <v>125</v>
      </c>
      <c r="C68" s="40"/>
      <c r="D68" s="40"/>
      <c r="E68" s="40"/>
      <c r="F68" s="40"/>
      <c r="G68" s="41"/>
    </row>
    <row r="69" spans="1:7" x14ac:dyDescent="0.25">
      <c r="A69" s="29"/>
      <c r="B69" s="51" t="s">
        <v>83</v>
      </c>
      <c r="C69" s="52" t="s">
        <v>84</v>
      </c>
      <c r="D69" s="53" t="s">
        <v>85</v>
      </c>
      <c r="E69" s="53" t="s">
        <v>86</v>
      </c>
      <c r="F69" s="53" t="s">
        <v>87</v>
      </c>
      <c r="G69" s="49" t="s">
        <v>88</v>
      </c>
    </row>
    <row r="70" spans="1:7" x14ac:dyDescent="0.25">
      <c r="B70" s="51"/>
      <c r="C70" s="52"/>
      <c r="D70" s="53"/>
      <c r="E70" s="53"/>
      <c r="F70" s="53"/>
      <c r="G70" s="49"/>
    </row>
    <row r="71" spans="1:7" x14ac:dyDescent="0.25">
      <c r="B71" s="37"/>
      <c r="C71" s="37"/>
      <c r="D71" s="38"/>
      <c r="E71" s="38"/>
      <c r="F71" s="38"/>
      <c r="G71" s="38"/>
    </row>
    <row r="72" spans="1:7" x14ac:dyDescent="0.25">
      <c r="B72" s="42" t="s">
        <v>114</v>
      </c>
      <c r="C72" s="30" t="s">
        <v>117</v>
      </c>
      <c r="D72" s="28">
        <f>H4</f>
        <v>105700</v>
      </c>
      <c r="E72" s="84">
        <f>D72/D73</f>
        <v>0.73607242339832868</v>
      </c>
      <c r="F72" s="45" t="s">
        <v>122</v>
      </c>
      <c r="G72" s="83" t="s">
        <v>111</v>
      </c>
    </row>
    <row r="73" spans="1:7" x14ac:dyDescent="0.25">
      <c r="B73" s="42"/>
      <c r="C73" s="50" t="s">
        <v>118</v>
      </c>
      <c r="D73" s="43">
        <f>C16</f>
        <v>143600</v>
      </c>
      <c r="E73" s="84"/>
      <c r="F73" s="45"/>
      <c r="G73" s="83"/>
    </row>
    <row r="74" spans="1:7" ht="21.75" customHeight="1" x14ac:dyDescent="0.25">
      <c r="B74" s="42"/>
      <c r="C74" s="50"/>
      <c r="D74" s="44"/>
      <c r="E74" s="84"/>
      <c r="F74" s="45"/>
      <c r="G74" s="83"/>
    </row>
    <row r="75" spans="1:7" ht="24" x14ac:dyDescent="0.25">
      <c r="B75" s="42" t="s">
        <v>115</v>
      </c>
      <c r="C75" s="30" t="s">
        <v>119</v>
      </c>
      <c r="D75" s="28">
        <f>M34</f>
        <v>1272</v>
      </c>
      <c r="E75" s="84">
        <f>D75/D76</f>
        <v>0.318</v>
      </c>
      <c r="F75" s="45" t="s">
        <v>123</v>
      </c>
      <c r="G75" s="83" t="s">
        <v>111</v>
      </c>
    </row>
    <row r="76" spans="1:7" ht="23.25" customHeight="1" x14ac:dyDescent="0.25">
      <c r="B76" s="42"/>
      <c r="C76" s="31" t="s">
        <v>120</v>
      </c>
      <c r="D76" s="28">
        <f>S13</f>
        <v>4000</v>
      </c>
      <c r="E76" s="84"/>
      <c r="F76" s="45"/>
      <c r="G76" s="83"/>
    </row>
    <row r="77" spans="1:7" x14ac:dyDescent="0.25">
      <c r="B77" s="42" t="s">
        <v>116</v>
      </c>
      <c r="C77" s="31" t="s">
        <v>121</v>
      </c>
      <c r="D77" s="28">
        <f>G8</f>
        <v>35300</v>
      </c>
      <c r="E77" s="84">
        <f>D77/D78</f>
        <v>0.24582172701949861</v>
      </c>
      <c r="F77" s="45" t="s">
        <v>124</v>
      </c>
      <c r="G77" s="48" t="s">
        <v>98</v>
      </c>
    </row>
    <row r="78" spans="1:7" ht="24.75" customHeight="1" x14ac:dyDescent="0.25">
      <c r="B78" s="42"/>
      <c r="C78" s="31" t="s">
        <v>118</v>
      </c>
      <c r="D78" s="28">
        <f>D73</f>
        <v>143600</v>
      </c>
      <c r="E78" s="84"/>
      <c r="F78" s="45"/>
      <c r="G78" s="48"/>
    </row>
    <row r="80" spans="1:7" x14ac:dyDescent="0.25">
      <c r="B80" s="39" t="s">
        <v>126</v>
      </c>
      <c r="C80" s="40"/>
      <c r="D80" s="40"/>
      <c r="E80" s="40"/>
      <c r="F80" s="40"/>
      <c r="G80" s="41"/>
    </row>
    <row r="81" spans="2:7" x14ac:dyDescent="0.25">
      <c r="B81" s="51" t="s">
        <v>83</v>
      </c>
      <c r="C81" s="52" t="s">
        <v>84</v>
      </c>
      <c r="D81" s="53" t="s">
        <v>85</v>
      </c>
      <c r="E81" s="53" t="s">
        <v>86</v>
      </c>
      <c r="F81" s="53" t="s">
        <v>87</v>
      </c>
      <c r="G81" s="49" t="s">
        <v>88</v>
      </c>
    </row>
    <row r="82" spans="2:7" x14ac:dyDescent="0.25">
      <c r="B82" s="51"/>
      <c r="C82" s="52"/>
      <c r="D82" s="53"/>
      <c r="E82" s="53"/>
      <c r="F82" s="53"/>
      <c r="G82" s="49"/>
    </row>
    <row r="83" spans="2:7" x14ac:dyDescent="0.25">
      <c r="B83" s="37"/>
      <c r="C83" s="37"/>
      <c r="D83" s="38"/>
      <c r="E83" s="38"/>
      <c r="F83" s="38"/>
      <c r="G83" s="38"/>
    </row>
    <row r="84" spans="2:7" x14ac:dyDescent="0.25">
      <c r="B84" s="42" t="s">
        <v>127</v>
      </c>
      <c r="C84" s="30" t="s">
        <v>63</v>
      </c>
      <c r="D84" s="28">
        <f>M40</f>
        <v>2550</v>
      </c>
      <c r="E84" s="84">
        <f>D84/D85</f>
        <v>6.0642092746730084E-3</v>
      </c>
      <c r="F84" s="45" t="s">
        <v>132</v>
      </c>
      <c r="G84" s="83" t="s">
        <v>136</v>
      </c>
    </row>
    <row r="85" spans="2:7" x14ac:dyDescent="0.25">
      <c r="B85" s="42"/>
      <c r="C85" s="50" t="s">
        <v>31</v>
      </c>
      <c r="D85" s="43">
        <f>M8</f>
        <v>420500</v>
      </c>
      <c r="E85" s="84"/>
      <c r="F85" s="45"/>
      <c r="G85" s="83"/>
    </row>
    <row r="86" spans="2:7" ht="22.5" customHeight="1" x14ac:dyDescent="0.25">
      <c r="B86" s="42"/>
      <c r="C86" s="50"/>
      <c r="D86" s="44"/>
      <c r="E86" s="84"/>
      <c r="F86" s="45"/>
      <c r="G86" s="83"/>
    </row>
    <row r="87" spans="2:7" ht="20.25" customHeight="1" x14ac:dyDescent="0.25">
      <c r="B87" s="42" t="s">
        <v>128</v>
      </c>
      <c r="C87" s="30" t="s">
        <v>63</v>
      </c>
      <c r="D87" s="28">
        <f>D84</f>
        <v>2550</v>
      </c>
      <c r="E87" s="84">
        <f>D87/D88</f>
        <v>1.7757660167130918E-2</v>
      </c>
      <c r="F87" s="45" t="s">
        <v>133</v>
      </c>
      <c r="G87" s="83" t="s">
        <v>111</v>
      </c>
    </row>
    <row r="88" spans="2:7" ht="36" customHeight="1" x14ac:dyDescent="0.25">
      <c r="B88" s="42"/>
      <c r="C88" s="31" t="s">
        <v>131</v>
      </c>
      <c r="D88" s="28">
        <f>D73</f>
        <v>143600</v>
      </c>
      <c r="E88" s="84"/>
      <c r="F88" s="45"/>
      <c r="G88" s="83"/>
    </row>
    <row r="89" spans="2:7" x14ac:dyDescent="0.25">
      <c r="B89" s="42" t="s">
        <v>129</v>
      </c>
      <c r="C89" s="31" t="s">
        <v>63</v>
      </c>
      <c r="D89" s="28">
        <f>D84</f>
        <v>2550</v>
      </c>
      <c r="E89" s="84">
        <f>D89/D90</f>
        <v>4.4270833333333336E-2</v>
      </c>
      <c r="F89" s="45" t="s">
        <v>134</v>
      </c>
      <c r="G89" s="83" t="s">
        <v>111</v>
      </c>
    </row>
    <row r="90" spans="2:7" ht="29.25" customHeight="1" x14ac:dyDescent="0.25">
      <c r="B90" s="42"/>
      <c r="C90" s="31" t="s">
        <v>22</v>
      </c>
      <c r="D90" s="28">
        <f>G16</f>
        <v>57600</v>
      </c>
      <c r="E90" s="84"/>
      <c r="F90" s="45"/>
      <c r="G90" s="83"/>
    </row>
    <row r="91" spans="2:7" x14ac:dyDescent="0.25">
      <c r="B91" s="42" t="s">
        <v>130</v>
      </c>
      <c r="C91" s="31" t="s">
        <v>63</v>
      </c>
      <c r="D91" s="28">
        <f>D87</f>
        <v>2550</v>
      </c>
      <c r="E91" s="84">
        <f>D91/D92</f>
        <v>2.1850899742930592E-2</v>
      </c>
      <c r="F91" s="45" t="s">
        <v>135</v>
      </c>
      <c r="G91" s="83" t="s">
        <v>136</v>
      </c>
    </row>
    <row r="92" spans="2:7" ht="34.5" customHeight="1" x14ac:dyDescent="0.25">
      <c r="B92" s="42"/>
      <c r="C92" s="31" t="s">
        <v>21</v>
      </c>
      <c r="D92" s="28">
        <f>G21</f>
        <v>116700</v>
      </c>
      <c r="E92" s="84"/>
      <c r="F92" s="45"/>
      <c r="G92" s="83"/>
    </row>
    <row r="94" spans="2:7" x14ac:dyDescent="0.25">
      <c r="B94" s="39" t="s">
        <v>137</v>
      </c>
      <c r="C94" s="40"/>
      <c r="D94" s="40"/>
      <c r="E94" s="40"/>
      <c r="F94" s="40"/>
      <c r="G94" s="41"/>
    </row>
    <row r="95" spans="2:7" x14ac:dyDescent="0.25">
      <c r="B95" s="51" t="s">
        <v>83</v>
      </c>
      <c r="C95" s="52" t="s">
        <v>84</v>
      </c>
      <c r="D95" s="53" t="s">
        <v>85</v>
      </c>
      <c r="E95" s="53" t="s">
        <v>86</v>
      </c>
      <c r="F95" s="53" t="s">
        <v>87</v>
      </c>
      <c r="G95" s="49" t="s">
        <v>88</v>
      </c>
    </row>
    <row r="96" spans="2:7" x14ac:dyDescent="0.25">
      <c r="B96" s="51"/>
      <c r="C96" s="52"/>
      <c r="D96" s="53"/>
      <c r="E96" s="53"/>
      <c r="F96" s="53"/>
      <c r="G96" s="49"/>
    </row>
    <row r="97" spans="2:7" x14ac:dyDescent="0.25">
      <c r="B97" s="37"/>
      <c r="C97" s="37"/>
      <c r="D97" s="38"/>
      <c r="E97" s="38"/>
      <c r="F97" s="38"/>
      <c r="G97" s="38"/>
    </row>
    <row r="98" spans="2:7" ht="24" x14ac:dyDescent="0.25">
      <c r="B98" s="42" t="s">
        <v>138</v>
      </c>
      <c r="C98" s="30" t="s">
        <v>142</v>
      </c>
      <c r="D98" s="28">
        <f>S19</f>
        <v>15.4</v>
      </c>
      <c r="E98" s="85">
        <f>D98/D99</f>
        <v>3.347826086956522</v>
      </c>
      <c r="F98" s="45" t="s">
        <v>148</v>
      </c>
      <c r="G98" s="48" t="s">
        <v>98</v>
      </c>
    </row>
    <row r="99" spans="2:7" x14ac:dyDescent="0.25">
      <c r="B99" s="42"/>
      <c r="C99" s="50" t="s">
        <v>143</v>
      </c>
      <c r="D99" s="43">
        <f>S20</f>
        <v>4.5999999999999996</v>
      </c>
      <c r="E99" s="85"/>
      <c r="F99" s="45"/>
      <c r="G99" s="48"/>
    </row>
    <row r="100" spans="2:7" x14ac:dyDescent="0.25">
      <c r="B100" s="42"/>
      <c r="C100" s="50"/>
      <c r="D100" s="44"/>
      <c r="E100" s="85"/>
      <c r="F100" s="45"/>
      <c r="G100" s="48"/>
    </row>
    <row r="101" spans="2:7" ht="24" x14ac:dyDescent="0.25">
      <c r="B101" s="86" t="s">
        <v>139</v>
      </c>
      <c r="C101" s="30" t="s">
        <v>142</v>
      </c>
      <c r="D101" s="28">
        <f>D98</f>
        <v>15.4</v>
      </c>
      <c r="E101" s="85">
        <f>D101/D102</f>
        <v>3.8308457711442792</v>
      </c>
      <c r="F101" s="45" t="s">
        <v>149</v>
      </c>
      <c r="G101" s="46" t="s">
        <v>91</v>
      </c>
    </row>
    <row r="102" spans="2:7" ht="33.75" customHeight="1" x14ac:dyDescent="0.25">
      <c r="B102" s="87"/>
      <c r="C102" s="30" t="s">
        <v>140</v>
      </c>
      <c r="D102" s="28">
        <v>4.0199999999999996</v>
      </c>
      <c r="E102" s="85"/>
      <c r="F102" s="45"/>
      <c r="G102" s="46"/>
    </row>
    <row r="103" spans="2:7" ht="24" x14ac:dyDescent="0.25">
      <c r="B103" s="42" t="s">
        <v>140</v>
      </c>
      <c r="C103" s="30" t="s">
        <v>144</v>
      </c>
      <c r="D103" s="28">
        <f>G21</f>
        <v>116700</v>
      </c>
      <c r="E103" s="85">
        <f>+D103/D104</f>
        <v>4.0241379310344829</v>
      </c>
      <c r="F103" s="45" t="s">
        <v>150</v>
      </c>
      <c r="G103" s="46" t="s">
        <v>91</v>
      </c>
    </row>
    <row r="104" spans="2:7" ht="36" x14ac:dyDescent="0.25">
      <c r="B104" s="42"/>
      <c r="C104" s="30" t="s">
        <v>147</v>
      </c>
      <c r="D104" s="28">
        <f>S18</f>
        <v>29000</v>
      </c>
      <c r="E104" s="85"/>
      <c r="F104" s="45"/>
      <c r="G104" s="46"/>
    </row>
    <row r="105" spans="2:7" ht="36" x14ac:dyDescent="0.25">
      <c r="B105" s="42" t="s">
        <v>141</v>
      </c>
      <c r="C105" s="30" t="s">
        <v>145</v>
      </c>
      <c r="D105" s="28">
        <f>S23</f>
        <v>39500</v>
      </c>
      <c r="E105" s="85">
        <f>D105/D106</f>
        <v>1.3620689655172413</v>
      </c>
      <c r="F105" s="45" t="s">
        <v>154</v>
      </c>
      <c r="G105" s="83" t="s">
        <v>111</v>
      </c>
    </row>
    <row r="106" spans="2:7" ht="36" x14ac:dyDescent="0.25">
      <c r="B106" s="42"/>
      <c r="C106" s="30" t="s">
        <v>146</v>
      </c>
      <c r="D106" s="28">
        <f>D104</f>
        <v>29000</v>
      </c>
      <c r="E106" s="85"/>
      <c r="F106" s="45"/>
      <c r="G106" s="83"/>
    </row>
    <row r="108" spans="2:7" x14ac:dyDescent="0.25">
      <c r="B108" s="39" t="s">
        <v>151</v>
      </c>
      <c r="C108" s="40"/>
      <c r="D108" s="40"/>
      <c r="E108" s="40"/>
      <c r="F108" s="40"/>
      <c r="G108" s="41"/>
    </row>
    <row r="109" spans="2:7" x14ac:dyDescent="0.25">
      <c r="B109" s="51" t="s">
        <v>83</v>
      </c>
      <c r="C109" s="52" t="s">
        <v>84</v>
      </c>
      <c r="D109" s="53" t="s">
        <v>85</v>
      </c>
      <c r="E109" s="53" t="s">
        <v>86</v>
      </c>
      <c r="F109" s="53" t="s">
        <v>87</v>
      </c>
      <c r="G109" s="49" t="s">
        <v>88</v>
      </c>
    </row>
    <row r="110" spans="2:7" x14ac:dyDescent="0.25">
      <c r="B110" s="51"/>
      <c r="C110" s="52"/>
      <c r="D110" s="53"/>
      <c r="E110" s="53"/>
      <c r="F110" s="53"/>
      <c r="G110" s="49"/>
    </row>
    <row r="111" spans="2:7" x14ac:dyDescent="0.25">
      <c r="B111" s="37"/>
      <c r="C111" s="37"/>
      <c r="D111" s="38"/>
      <c r="E111" s="38"/>
      <c r="F111" s="38"/>
      <c r="G111" s="38"/>
    </row>
    <row r="112" spans="2:7" ht="30" customHeight="1" x14ac:dyDescent="0.25">
      <c r="B112" s="42" t="s">
        <v>151</v>
      </c>
      <c r="C112" s="30" t="s">
        <v>35</v>
      </c>
      <c r="D112" s="28">
        <f>D64</f>
        <v>420500</v>
      </c>
      <c r="E112" s="85">
        <f>D112/D113</f>
        <v>2.9282729805013927</v>
      </c>
      <c r="F112" s="45" t="s">
        <v>152</v>
      </c>
      <c r="G112" s="46" t="s">
        <v>153</v>
      </c>
    </row>
    <row r="113" spans="2:7" x14ac:dyDescent="0.25">
      <c r="B113" s="42"/>
      <c r="C113" s="50" t="s">
        <v>118</v>
      </c>
      <c r="D113" s="43">
        <f>D78</f>
        <v>143600</v>
      </c>
      <c r="E113" s="85"/>
      <c r="F113" s="45"/>
      <c r="G113" s="46"/>
    </row>
    <row r="114" spans="2:7" ht="31.5" customHeight="1" x14ac:dyDescent="0.25">
      <c r="B114" s="42"/>
      <c r="C114" s="50"/>
      <c r="D114" s="44"/>
      <c r="E114" s="85"/>
      <c r="F114" s="45"/>
      <c r="G114" s="46"/>
    </row>
  </sheetData>
  <mergeCells count="207">
    <mergeCell ref="B108:G108"/>
    <mergeCell ref="B109:B110"/>
    <mergeCell ref="C109:C110"/>
    <mergeCell ref="D109:D110"/>
    <mergeCell ref="E109:E110"/>
    <mergeCell ref="F109:F110"/>
    <mergeCell ref="G109:G110"/>
    <mergeCell ref="B112:B114"/>
    <mergeCell ref="E112:E114"/>
    <mergeCell ref="F112:F114"/>
    <mergeCell ref="G112:G114"/>
    <mergeCell ref="C113:C114"/>
    <mergeCell ref="D113:D114"/>
    <mergeCell ref="B101:B102"/>
    <mergeCell ref="E101:E102"/>
    <mergeCell ref="F101:F102"/>
    <mergeCell ref="G101:G102"/>
    <mergeCell ref="B103:B104"/>
    <mergeCell ref="E103:E104"/>
    <mergeCell ref="F103:F104"/>
    <mergeCell ref="G103:G104"/>
    <mergeCell ref="B105:B106"/>
    <mergeCell ref="E105:E106"/>
    <mergeCell ref="F105:F106"/>
    <mergeCell ref="G105:G106"/>
    <mergeCell ref="B94:G94"/>
    <mergeCell ref="B95:B96"/>
    <mergeCell ref="C95:C96"/>
    <mergeCell ref="D95:D96"/>
    <mergeCell ref="E95:E96"/>
    <mergeCell ref="F95:F96"/>
    <mergeCell ref="G95:G96"/>
    <mergeCell ref="B98:B100"/>
    <mergeCell ref="E98:E100"/>
    <mergeCell ref="F98:F100"/>
    <mergeCell ref="G98:G100"/>
    <mergeCell ref="C99:C100"/>
    <mergeCell ref="D99:D100"/>
    <mergeCell ref="B87:B88"/>
    <mergeCell ref="E87:E88"/>
    <mergeCell ref="F87:F88"/>
    <mergeCell ref="G87:G88"/>
    <mergeCell ref="B89:B90"/>
    <mergeCell ref="E89:E90"/>
    <mergeCell ref="F89:F90"/>
    <mergeCell ref="G89:G90"/>
    <mergeCell ref="B91:B92"/>
    <mergeCell ref="E91:E92"/>
    <mergeCell ref="F91:F92"/>
    <mergeCell ref="G91:G92"/>
    <mergeCell ref="B81:B82"/>
    <mergeCell ref="C81:C82"/>
    <mergeCell ref="D81:D82"/>
    <mergeCell ref="E81:E82"/>
    <mergeCell ref="F81:F82"/>
    <mergeCell ref="G81:G82"/>
    <mergeCell ref="B84:B86"/>
    <mergeCell ref="E84:E86"/>
    <mergeCell ref="F84:F86"/>
    <mergeCell ref="G84:G86"/>
    <mergeCell ref="C85:C86"/>
    <mergeCell ref="D85:D86"/>
    <mergeCell ref="B75:B76"/>
    <mergeCell ref="E75:E76"/>
    <mergeCell ref="F75:F76"/>
    <mergeCell ref="G75:G76"/>
    <mergeCell ref="B77:B78"/>
    <mergeCell ref="E77:E78"/>
    <mergeCell ref="F77:F78"/>
    <mergeCell ref="G77:G78"/>
    <mergeCell ref="B80:G80"/>
    <mergeCell ref="E65:E66"/>
    <mergeCell ref="F65:F66"/>
    <mergeCell ref="G65:G66"/>
    <mergeCell ref="B68:G68"/>
    <mergeCell ref="B72:B74"/>
    <mergeCell ref="E72:E74"/>
    <mergeCell ref="F72:F74"/>
    <mergeCell ref="G72:G74"/>
    <mergeCell ref="C73:C74"/>
    <mergeCell ref="D73:D74"/>
    <mergeCell ref="B69:B70"/>
    <mergeCell ref="C69:C70"/>
    <mergeCell ref="D69:D70"/>
    <mergeCell ref="E69:E70"/>
    <mergeCell ref="F69:F70"/>
    <mergeCell ref="G69:G70"/>
    <mergeCell ref="B56:G56"/>
    <mergeCell ref="B57:B58"/>
    <mergeCell ref="C57:C58"/>
    <mergeCell ref="D57:D58"/>
    <mergeCell ref="E57:E58"/>
    <mergeCell ref="F57:F58"/>
    <mergeCell ref="G57:G58"/>
    <mergeCell ref="B60:B62"/>
    <mergeCell ref="E60:E62"/>
    <mergeCell ref="F60:F62"/>
    <mergeCell ref="G60:G62"/>
    <mergeCell ref="C61:C62"/>
    <mergeCell ref="D61:D62"/>
    <mergeCell ref="B63:B64"/>
    <mergeCell ref="E63:E64"/>
    <mergeCell ref="F63:F64"/>
    <mergeCell ref="G63:G64"/>
    <mergeCell ref="B65:B66"/>
    <mergeCell ref="A19:B19"/>
    <mergeCell ref="A20:B20"/>
    <mergeCell ref="A9:B9"/>
    <mergeCell ref="A10:B10"/>
    <mergeCell ref="A11:B11"/>
    <mergeCell ref="A13:B13"/>
    <mergeCell ref="A14:B14"/>
    <mergeCell ref="A15:B15"/>
    <mergeCell ref="E12:F12"/>
    <mergeCell ref="E13:F13"/>
    <mergeCell ref="E14:F14"/>
    <mergeCell ref="E15:G15"/>
    <mergeCell ref="E16:F16"/>
    <mergeCell ref="E17:F17"/>
    <mergeCell ref="E18:F18"/>
    <mergeCell ref="E19:F19"/>
    <mergeCell ref="E20:F20"/>
    <mergeCell ref="A16:B16"/>
    <mergeCell ref="A12:B12"/>
    <mergeCell ref="A17:B17"/>
    <mergeCell ref="A18:B18"/>
    <mergeCell ref="E4:G4"/>
    <mergeCell ref="E5:F5"/>
    <mergeCell ref="E6:F6"/>
    <mergeCell ref="E7:F7"/>
    <mergeCell ref="E8:F8"/>
    <mergeCell ref="E10:F10"/>
    <mergeCell ref="E11:F11"/>
    <mergeCell ref="A7:B7"/>
    <mergeCell ref="A8:B8"/>
    <mergeCell ref="A5:B5"/>
    <mergeCell ref="C1:E1"/>
    <mergeCell ref="B2:G2"/>
    <mergeCell ref="C3:E3"/>
    <mergeCell ref="O8:R8"/>
    <mergeCell ref="S8:U8"/>
    <mergeCell ref="V8:Y8"/>
    <mergeCell ref="O9:R9"/>
    <mergeCell ref="S9:U9"/>
    <mergeCell ref="V9:Y9"/>
    <mergeCell ref="S6:U6"/>
    <mergeCell ref="V4:Y4"/>
    <mergeCell ref="V5:Y5"/>
    <mergeCell ref="V6:Y6"/>
    <mergeCell ref="O2:Y2"/>
    <mergeCell ref="J2:M2"/>
    <mergeCell ref="O4:R4"/>
    <mergeCell ref="O5:R5"/>
    <mergeCell ref="O6:R6"/>
    <mergeCell ref="S4:U4"/>
    <mergeCell ref="S5:U5"/>
    <mergeCell ref="A4:C4"/>
    <mergeCell ref="A6:B6"/>
    <mergeCell ref="E9:F9"/>
    <mergeCell ref="O10:R10"/>
    <mergeCell ref="S10:U10"/>
    <mergeCell ref="V10:Y10"/>
    <mergeCell ref="O12:R12"/>
    <mergeCell ref="O13:R13"/>
    <mergeCell ref="O14:R14"/>
    <mergeCell ref="S12:T12"/>
    <mergeCell ref="S13:T13"/>
    <mergeCell ref="S14:T14"/>
    <mergeCell ref="F43:F44"/>
    <mergeCell ref="O16:S17"/>
    <mergeCell ref="O18:R18"/>
    <mergeCell ref="O19:R19"/>
    <mergeCell ref="O20:R20"/>
    <mergeCell ref="O22:R22"/>
    <mergeCell ref="O23:R23"/>
    <mergeCell ref="O24:R24"/>
    <mergeCell ref="O25:R25"/>
    <mergeCell ref="O21:R21"/>
    <mergeCell ref="E22:F22"/>
    <mergeCell ref="E23:F23"/>
    <mergeCell ref="E24:F24"/>
    <mergeCell ref="E25:F25"/>
    <mergeCell ref="E21:F21"/>
    <mergeCell ref="B42:G42"/>
    <mergeCell ref="B53:B54"/>
    <mergeCell ref="E53:E54"/>
    <mergeCell ref="F53:F54"/>
    <mergeCell ref="G53:G54"/>
    <mergeCell ref="B49:B50"/>
    <mergeCell ref="E49:E50"/>
    <mergeCell ref="F49:F50"/>
    <mergeCell ref="G49:G50"/>
    <mergeCell ref="B51:B52"/>
    <mergeCell ref="E51:E52"/>
    <mergeCell ref="F51:F52"/>
    <mergeCell ref="G51:G52"/>
    <mergeCell ref="G43:G44"/>
    <mergeCell ref="B46:B48"/>
    <mergeCell ref="E46:E48"/>
    <mergeCell ref="F46:F48"/>
    <mergeCell ref="G46:G48"/>
    <mergeCell ref="C47:C48"/>
    <mergeCell ref="D47:D48"/>
    <mergeCell ref="B43:B44"/>
    <mergeCell ref="C43:C44"/>
    <mergeCell ref="D43:D44"/>
    <mergeCell ref="E43:E4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2022-10-22T18:16:11Z</dcterms:created>
  <dcterms:modified xsi:type="dcterms:W3CDTF">2022-10-24T12:44:09Z</dcterms:modified>
</cp:coreProperties>
</file>