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45" windowHeight="4575"/>
  </bookViews>
  <sheets>
    <sheet name="Hoja1" sheetId="1" r:id="rId1"/>
  </sheets>
  <definedNames>
    <definedName name="_xlnm.Print_Area" localSheetId="0">Hoja1!$S$25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P13" i="1" s="1"/>
  <c r="O10" i="1"/>
  <c r="P9" i="1" s="1"/>
  <c r="O7" i="1"/>
  <c r="P6" i="1" s="1"/>
  <c r="F56" i="1" l="1"/>
  <c r="O17" i="1" s="1"/>
  <c r="P16" i="1" s="1"/>
  <c r="F51" i="1"/>
  <c r="C60" i="1"/>
  <c r="C55" i="1"/>
  <c r="I16" i="1" s="1"/>
  <c r="E37" i="1"/>
  <c r="D34" i="1"/>
  <c r="I17" i="1" l="1"/>
  <c r="I14" i="1"/>
  <c r="F47" i="1"/>
  <c r="I6" i="1"/>
  <c r="I10" i="1"/>
  <c r="I9" i="1"/>
  <c r="J9" i="1" s="1"/>
  <c r="C65" i="1"/>
  <c r="I7" i="1"/>
  <c r="I13" i="1"/>
  <c r="D29" i="1"/>
  <c r="E34" i="1" s="1"/>
  <c r="C16" i="1"/>
  <c r="D17" i="1" s="1"/>
  <c r="D18" i="1" s="1"/>
  <c r="E20" i="1" s="1"/>
  <c r="E10" i="1"/>
  <c r="E11" i="1" s="1"/>
  <c r="J16" i="1"/>
  <c r="J13" i="1"/>
  <c r="E21" i="1" l="1"/>
  <c r="E35" i="1" s="1"/>
  <c r="E38" i="1" s="1"/>
  <c r="E40" i="1" s="1"/>
  <c r="F63" i="1" s="1"/>
  <c r="F64" i="1" s="1"/>
  <c r="F65" i="1" s="1"/>
  <c r="J6" i="1"/>
</calcChain>
</file>

<file path=xl/sharedStrings.xml><?xml version="1.0" encoding="utf-8"?>
<sst xmlns="http://schemas.openxmlformats.org/spreadsheetml/2006/main" count="139" uniqueCount="125">
  <si>
    <r>
      <t>Sección “</t>
    </r>
    <r>
      <rPr>
        <u/>
        <sz val="10"/>
        <color rgb="FFFFFFFF"/>
        <rFont val="Arial Black"/>
        <family val="2"/>
      </rPr>
      <t xml:space="preserve"> </t>
    </r>
    <r>
      <rPr>
        <sz val="10"/>
        <color rgb="FFFFFFFF"/>
        <rFont val="Arial Black"/>
        <family val="2"/>
      </rPr>
      <t>”, S.A. de C.V.</t>
    </r>
  </si>
  <si>
    <t>ESTADO DE RESULTADOS</t>
  </si>
  <si>
    <t>Del 1º. De enero Al 31 de diciembre de 2008</t>
  </si>
  <si>
    <t>Ventas</t>
  </si>
  <si>
    <t>Menos:</t>
  </si>
  <si>
    <t>Descuentos sobre ventas</t>
  </si>
  <si>
    <t>Devoluciones sobre ventas</t>
  </si>
  <si>
    <t>Ventas Netas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</si>
  <si>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</si>
  <si>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</si>
  <si>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</si>
  <si>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</si>
  <si>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</si>
  <si>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</si>
  <si>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</si>
  <si>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>Menos inventario Final</t>
  </si>
  <si>
    <t>Costo de Ventas</t>
  </si>
  <si>
    <t>Utilidad en Ventas</t>
  </si>
  <si>
    <t>Gastos Generales</t>
  </si>
  <si>
    <t>Gastos de Venta</t>
  </si>
  <si>
    <t>Sueldos y comisiones a vendedores</t>
  </si>
  <si>
    <t>Sueldos de la oficina de ventas</t>
  </si>
  <si>
    <t>Viáticos</t>
  </si>
  <si>
    <t>Fletes de mercancía remitidas</t>
  </si>
  <si>
    <t>Depreciación del Equipo Transporte</t>
  </si>
  <si>
    <t>Teléfono</t>
  </si>
  <si>
    <t>Gastos Administrativos</t>
  </si>
  <si>
    <t>Sueldos de oficina</t>
  </si>
  <si>
    <t>Servicios públicos</t>
  </si>
  <si>
    <t>Depreciación del edificio</t>
  </si>
  <si>
    <t>Depreciación del equipo de oficina</t>
  </si>
  <si>
    <t>Utilidad de Operación</t>
  </si>
  <si>
    <t>Otros ingresos</t>
  </si>
  <si>
    <t>Dividendos cobrados</t>
  </si>
  <si>
    <t>Utilidad antes de impuestos</t>
  </si>
  <si>
    <t>Impuestos a la utilidad</t>
  </si>
  <si>
    <t>Utilidad Neta</t>
  </si>
  <si>
    <t>RAZONES DE LIQUIDEZ</t>
  </si>
  <si>
    <t>RAZONES FINANCIERAS</t>
  </si>
  <si>
    <t>FÓRMULA</t>
  </si>
  <si>
    <t>RAZÓN DE CAPITAL DE TRABAJO</t>
  </si>
  <si>
    <t>ACTIVO CIRCULANTE</t>
  </si>
  <si>
    <t>MENOS PASIVO A CORTO PLAZO</t>
  </si>
  <si>
    <t>RAZON DE CIRCULANTE</t>
  </si>
  <si>
    <t>ENTRE PASIVO A CORTO PLAZO</t>
  </si>
  <si>
    <t>RAZÓN DE LIQUIDEZ (PRUEBA DEL ÁCIDO)</t>
  </si>
  <si>
    <t>RAZÓN DE PAGO INMEDIATO</t>
  </si>
  <si>
    <t>ACTIVO CIRCULANTE MENOS INVENTARIOS MENOS CUENTAS POR COBRAR</t>
  </si>
  <si>
    <t>ESTADO DE POSICION FINANCIERA</t>
  </si>
  <si>
    <t>Al 31 de diciembre del 2008</t>
  </si>
  <si>
    <t>PASIVO</t>
  </si>
  <si>
    <t>ACTIVO</t>
  </si>
  <si>
    <t>Proveedores</t>
  </si>
  <si>
    <t>Activo Circulante:</t>
  </si>
  <si>
    <t>Acreedores Bancarios corto plazo</t>
  </si>
  <si>
    <t>Efectivo y Valores realizables</t>
  </si>
  <si>
    <t>Impuestos por pagar</t>
  </si>
  <si>
    <t>Cuentas por Cobrar</t>
  </si>
  <si>
    <t>Total Pasivo corto plazo</t>
  </si>
  <si>
    <t>Anticipo a Proveedores</t>
  </si>
  <si>
    <t>Provisión cuentas incobrables</t>
  </si>
  <si>
    <t>Documentos x pagar LP</t>
  </si>
  <si>
    <t>Inventarios</t>
  </si>
  <si>
    <t>Acreedores Hipotecarios</t>
  </si>
  <si>
    <t>Total Activo Circulante</t>
  </si>
  <si>
    <t>Obligaciones</t>
  </si>
  <si>
    <t>Total Pasivos Largo Plazo</t>
  </si>
  <si>
    <t>Activo No circulante</t>
  </si>
  <si>
    <t>Inmuebles Maquinaria y Equipo</t>
  </si>
  <si>
    <t>CAPITAL CONTABLE</t>
  </si>
  <si>
    <t>(-) Depreciación Acumulada</t>
  </si>
  <si>
    <t>Capital Social</t>
  </si>
  <si>
    <t>Total Activo fijo</t>
  </si>
  <si>
    <t>Reserva Legal</t>
  </si>
  <si>
    <t>Reserva de Reinversión</t>
  </si>
  <si>
    <t>Utilidad de Ejercicios anteriores</t>
  </si>
  <si>
    <t>Utilidad del Ejercicio</t>
  </si>
  <si>
    <t>TOTAL ACTIVOS</t>
  </si>
  <si>
    <t>TOTAL PASIVO (+) CAPITAL</t>
  </si>
  <si>
    <r>
      <t>Sección “</t>
    </r>
    <r>
      <rPr>
        <b/>
        <u/>
        <sz val="9.5"/>
        <color theme="1"/>
        <rFont val="Arial"/>
        <family val="2"/>
      </rPr>
      <t xml:space="preserve"> </t>
    </r>
    <r>
      <rPr>
        <b/>
        <sz val="9.5"/>
        <color theme="1"/>
        <rFont val="Arial"/>
        <family val="2"/>
      </rPr>
      <t>”, S.A. de C.V.</t>
    </r>
  </si>
  <si>
    <t>RAZÓN FINANCIERA</t>
  </si>
  <si>
    <t xml:space="preserve">FÓRMULA </t>
  </si>
  <si>
    <t>ROTACIÓN DE CARTERA</t>
  </si>
  <si>
    <t>PLAZO PROMEDIO DE CARTERA</t>
  </si>
  <si>
    <t>ROTACIÓN DE CUENTAS POR PAGAR</t>
  </si>
  <si>
    <t>COMPRAS NETAS A CRÉDITO</t>
  </si>
  <si>
    <t>ENTRE CUENTAS POR PAGAR A PROVEEDORES</t>
  </si>
  <si>
    <t>ROTACIÓN DE INVENTARIOS</t>
  </si>
  <si>
    <t>INVENTARIO INICIAL MENOS FINAL</t>
  </si>
  <si>
    <t>ENTRE DOS</t>
  </si>
  <si>
    <t>PLAZO PROMEDIO DE INVENTARIOS</t>
  </si>
  <si>
    <t xml:space="preserve">360 DÍAS </t>
  </si>
  <si>
    <t>ENTRE ROTACIÓN DE INVENTARIO</t>
  </si>
  <si>
    <t xml:space="preserve">RAZONES DE RENDIMIENTO </t>
  </si>
  <si>
    <t>MARGEN DE UTILIDAD SOBRE VENTAS</t>
  </si>
  <si>
    <t>UTILIDAD NETA</t>
  </si>
  <si>
    <t xml:space="preserve">ENTRE VENTAS NETAS </t>
  </si>
  <si>
    <t>RENDIMIENTO DEL CAPITAL SOCIAL</t>
  </si>
  <si>
    <t>ENTRE CAPITAL SOCIAL</t>
  </si>
  <si>
    <t>RENDIMIENTO SOBRE EL PATRIMONIO</t>
  </si>
  <si>
    <t>ENTRE CAPITAL CONTABLE</t>
  </si>
  <si>
    <t>RENDIMIENTO SOBRE INVERSIÓN</t>
  </si>
  <si>
    <t>ENTRE ACTIVO TOTAL</t>
  </si>
  <si>
    <t xml:space="preserve">RAZONES DE ENDEUDAMIENTO </t>
  </si>
  <si>
    <t xml:space="preserve">RAZON DE ENDEUDAMIENTO </t>
  </si>
  <si>
    <t>PASIVO TOTAL</t>
  </si>
  <si>
    <t>ACTIVO TOTAL</t>
  </si>
  <si>
    <t>RAZON DE APALANCAMIENTO</t>
  </si>
  <si>
    <t>DEUDA A LARGO PLAZO</t>
  </si>
  <si>
    <t>PASIVO A LARGO PLAZO</t>
  </si>
  <si>
    <t>RAZON DE COBERTURA</t>
  </si>
  <si>
    <t>UTILIDAD DE OPERACION</t>
  </si>
  <si>
    <t>INTERESES A CARGO</t>
  </si>
  <si>
    <t>ACTIVO DISPONIBLE (LÍQUIDO) MENOS INVENTARIOS</t>
  </si>
  <si>
    <t>POR CADA PESO QUE DEBEMOS NOS SOBRAN 2,23 CENTAVOS</t>
  </si>
  <si>
    <t>QUE TENEMOS DE SOBRA 43,500 PESOS CONTRA EL TOTAL DE LAS DEUDAS</t>
  </si>
  <si>
    <t>RAZONES DE ACTIVIDAD</t>
  </si>
  <si>
    <t>VENTAS NETAS A CRÉDITO</t>
  </si>
  <si>
    <t xml:space="preserve">ENTRE CUENTAS POR COBRAR </t>
  </si>
  <si>
    <t>PODEMOS PAGAR SOLO 78 CENTAVOS POR CADA PESO QUE SE DEBE</t>
  </si>
  <si>
    <t>ALCANZAMOS A PAGAR HASTA EL 1,51  POR CIENTO DE LAS DEUDAS</t>
  </si>
  <si>
    <t xml:space="preserve"> 360 DÍAS</t>
  </si>
  <si>
    <t>ENTRE CUENTAS POR COBRAR</t>
  </si>
  <si>
    <t xml:space="preserve">PLAZO PROMEDIO DE PAGO </t>
  </si>
  <si>
    <t>ENTRE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</si>
</sst>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FFFF"/>
      <name val="Arial Black"/>
      <family val="2"/>
    </font>
    <font>
      <u/>
      <sz val="10"/>
      <color rgb="FFFFFFFF"/>
      <name val="Arial Black"/>
      <family val="2"/>
    </font>
    <font>
      <sz val="10"/>
      <color theme="1"/>
      <name val="Arial Black"/>
      <family val="2"/>
    </font>
    <font>
      <sz val="9"/>
      <color theme="1"/>
      <name val="Times New Roman"/>
      <family val="1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u/>
      <sz val="9.5"/>
      <color theme="1"/>
      <name val="Arial"/>
      <family val="2"/>
    </font>
    <font>
      <b/>
      <u/>
      <sz val="9.5"/>
      <color theme="1"/>
      <name val="Arial"/>
      <family val="2"/>
    </font>
    <font>
      <sz val="8"/>
      <color theme="1"/>
      <name val="Times New Roman"/>
      <family val="1"/>
    </font>
    <font>
      <b/>
      <sz val="9.5"/>
      <color rgb="FF0000FF"/>
      <name val="Arial"/>
      <family val="2"/>
    </font>
    <font>
      <u val="singleAccounting"/>
      <sz val="9.5"/>
      <color theme="1"/>
      <name val="Arial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  <scheme val="minor"/>
    </font>
    <font>
      <sz val="11"/>
      <color rgb="FF000000"/>
      <name val="Calibri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2" applyFon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4" fontId="1" fillId="0" borderId="5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0" fontId="0" fillId="0" borderId="0" xfId="0" applyAlignment="1"/>
    <xf numFmtId="0" fontId="0" fillId="0" borderId="7" xfId="0" applyBorder="1"/>
    <xf numFmtId="0" fontId="0" fillId="0" borderId="8" xfId="0" applyBorder="1"/>
    <xf numFmtId="0" fontId="5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164" fontId="7" fillId="4" borderId="9" xfId="2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7" fillId="3" borderId="9" xfId="2" applyNumberFormat="1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left" vertical="center" wrapText="1" inden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right" vertical="center" wrapText="1"/>
    </xf>
    <xf numFmtId="44" fontId="8" fillId="4" borderId="9" xfId="2" applyFont="1" applyFill="1" applyBorder="1" applyAlignment="1">
      <alignment horizontal="right" vertical="center" wrapText="1"/>
    </xf>
    <xf numFmtId="164" fontId="8" fillId="4" borderId="9" xfId="2" applyNumberFormat="1" applyFont="1" applyFill="1" applyBorder="1" applyAlignment="1">
      <alignment horizontal="right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9" fillId="3" borderId="9" xfId="2" applyNumberFormat="1" applyFont="1" applyFill="1" applyBorder="1" applyAlignment="1">
      <alignment horizontal="right" vertical="center" wrapText="1"/>
    </xf>
    <xf numFmtId="164" fontId="6" fillId="4" borderId="9" xfId="2" applyNumberFormat="1" applyFont="1" applyFill="1" applyBorder="1" applyAlignment="1">
      <alignment horizontal="right" vertical="center" wrapText="1"/>
    </xf>
    <xf numFmtId="164" fontId="7" fillId="4" borderId="9" xfId="0" applyNumberFormat="1" applyFont="1" applyFill="1" applyBorder="1" applyAlignment="1">
      <alignment horizontal="right" vertical="center" wrapText="1"/>
    </xf>
    <xf numFmtId="164" fontId="12" fillId="4" borderId="9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44" fontId="7" fillId="4" borderId="9" xfId="2" applyFont="1" applyFill="1" applyBorder="1" applyAlignment="1">
      <alignment horizontal="right" vertical="center" wrapText="1"/>
    </xf>
    <xf numFmtId="165" fontId="0" fillId="0" borderId="0" xfId="2" applyNumberFormat="1" applyFont="1"/>
    <xf numFmtId="165" fontId="5" fillId="3" borderId="9" xfId="2" applyNumberFormat="1" applyFont="1" applyFill="1" applyBorder="1" applyAlignment="1">
      <alignment vertical="center" wrapText="1"/>
    </xf>
    <xf numFmtId="165" fontId="11" fillId="3" borderId="9" xfId="2" applyNumberFormat="1" applyFont="1" applyFill="1" applyBorder="1" applyAlignment="1">
      <alignment horizontal="right" vertical="center" wrapText="1"/>
    </xf>
    <xf numFmtId="165" fontId="7" fillId="3" borderId="9" xfId="2" applyNumberFormat="1" applyFont="1" applyFill="1" applyBorder="1" applyAlignment="1">
      <alignment horizontal="right" vertical="center" wrapText="1"/>
    </xf>
    <xf numFmtId="165" fontId="6" fillId="3" borderId="9" xfId="2" applyNumberFormat="1" applyFont="1" applyFill="1" applyBorder="1" applyAlignment="1">
      <alignment horizontal="right" vertical="center" wrapText="1"/>
    </xf>
    <xf numFmtId="164" fontId="8" fillId="3" borderId="9" xfId="2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right" vertical="center" wrapText="1"/>
    </xf>
    <xf numFmtId="164" fontId="8" fillId="4" borderId="9" xfId="0" applyNumberFormat="1" applyFont="1" applyFill="1" applyBorder="1" applyAlignment="1">
      <alignment horizontal="right"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44" fontId="6" fillId="3" borderId="9" xfId="0" applyNumberFormat="1" applyFont="1" applyFill="1" applyBorder="1" applyAlignment="1">
      <alignment horizontal="right" vertical="center" wrapText="1"/>
    </xf>
    <xf numFmtId="44" fontId="11" fillId="3" borderId="9" xfId="0" applyNumberFormat="1" applyFont="1" applyFill="1" applyBorder="1" applyAlignment="1">
      <alignment horizontal="right" vertical="center" wrapText="1"/>
    </xf>
    <xf numFmtId="165" fontId="0" fillId="0" borderId="3" xfId="2" applyNumberFormat="1" applyFont="1" applyBorder="1" applyAlignment="1">
      <alignment horizontal="center" vertical="center"/>
    </xf>
    <xf numFmtId="165" fontId="0" fillId="0" borderId="6" xfId="2" applyNumberFormat="1" applyFont="1" applyBorder="1" applyAlignment="1">
      <alignment horizontal="center" vertical="center"/>
    </xf>
    <xf numFmtId="165" fontId="0" fillId="0" borderId="3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11" xfId="2" applyNumberFormat="1" applyFont="1" applyBorder="1" applyAlignment="1">
      <alignment horizontal="center" vertical="center"/>
    </xf>
    <xf numFmtId="44" fontId="0" fillId="0" borderId="12" xfId="2" applyFont="1" applyBorder="1" applyAlignment="1">
      <alignment horizontal="center" vertical="center"/>
    </xf>
    <xf numFmtId="44" fontId="0" fillId="0" borderId="11" xfId="2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165" fontId="0" fillId="0" borderId="12" xfId="2" applyNumberFormat="1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8" fontId="14" fillId="0" borderId="13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8" fontId="14" fillId="0" borderId="23" xfId="0" applyNumberFormat="1" applyFont="1" applyBorder="1" applyAlignment="1">
      <alignment horizontal="center" vertical="center"/>
    </xf>
    <xf numFmtId="8" fontId="14" fillId="0" borderId="19" xfId="0" applyNumberFormat="1" applyFont="1" applyBorder="1" applyAlignment="1">
      <alignment horizontal="center" vertical="center"/>
    </xf>
    <xf numFmtId="8" fontId="14" fillId="0" borderId="24" xfId="0" applyNumberFormat="1" applyFont="1" applyBorder="1" applyAlignment="1">
      <alignment horizontal="center" vertical="center"/>
    </xf>
    <xf numFmtId="8" fontId="14" fillId="0" borderId="2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3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43" fontId="0" fillId="0" borderId="14" xfId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0" fillId="0" borderId="15" xfId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67"/>
  <sheetViews>
    <sheetView showGridLines="0" tabSelected="1" zoomScale="40" zoomScaleNormal="40" workbookViewId="0">
      <selection activeCell="F7" sqref="F7"/>
    </sheetView>
  </sheetViews>
  <sheetFormatPr baseColWidth="10" defaultRowHeight="15" x14ac:dyDescent="0.25"/>
  <cols>
    <col min="2" max="2" width="31.5703125" customWidth="1"/>
    <col min="3" max="3" width="13.5703125" customWidth="1"/>
    <col min="4" max="4" width="12" customWidth="1"/>
    <col min="5" max="5" width="25" customWidth="1"/>
    <col min="6" max="6" width="14.42578125" style="45" customWidth="1"/>
    <col min="7" max="7" width="14.42578125" customWidth="1"/>
    <col min="8" max="8" width="25.28515625" customWidth="1"/>
    <col min="9" max="9" width="14.42578125" customWidth="1"/>
    <col min="10" max="11" width="17.140625" customWidth="1"/>
    <col min="13" max="13" width="21.28515625" customWidth="1"/>
    <col min="14" max="14" width="35.5703125" customWidth="1"/>
    <col min="15" max="15" width="15.28515625" bestFit="1" customWidth="1"/>
    <col min="16" max="16" width="14.85546875" bestFit="1" customWidth="1"/>
    <col min="17" max="17" width="14.42578125" customWidth="1"/>
    <col min="20" max="20" width="29.5703125" customWidth="1"/>
    <col min="21" max="21" width="27.7109375" customWidth="1"/>
    <col min="22" max="22" width="22" customWidth="1"/>
    <col min="23" max="23" width="32" customWidth="1"/>
    <col min="24" max="24" width="27.140625" customWidth="1"/>
    <col min="25" max="25" width="16.28515625" customWidth="1"/>
    <col min="26" max="26" width="34.28515625" customWidth="1"/>
    <col min="27" max="27" width="26.85546875" customWidth="1"/>
    <col min="28" max="28" width="14.85546875" customWidth="1"/>
  </cols>
  <sheetData>
    <row r="2" spans="1:30" ht="15.75" thickBot="1" x14ac:dyDescent="0.3"/>
    <row r="3" spans="1:30" ht="15.75" thickBot="1" x14ac:dyDescent="0.3">
      <c r="B3" s="92" t="s">
        <v>0</v>
      </c>
      <c r="C3" s="92"/>
      <c r="D3" s="92"/>
      <c r="E3" s="92"/>
      <c r="G3" s="94" t="s">
        <v>37</v>
      </c>
      <c r="H3" s="95"/>
      <c r="I3" s="95"/>
      <c r="J3" s="95"/>
      <c r="K3" s="96"/>
      <c r="M3" s="94" t="s">
        <v>116</v>
      </c>
      <c r="N3" s="95"/>
      <c r="O3" s="95"/>
      <c r="P3" s="95"/>
      <c r="Q3" s="96"/>
      <c r="T3" s="85" t="s">
        <v>93</v>
      </c>
      <c r="U3" s="86"/>
      <c r="V3" s="86"/>
      <c r="W3" s="86"/>
      <c r="X3" s="87"/>
      <c r="Z3" s="85" t="s">
        <v>103</v>
      </c>
      <c r="AA3" s="107"/>
      <c r="AB3" s="107"/>
      <c r="AC3" s="107"/>
      <c r="AD3" s="108"/>
    </row>
    <row r="4" spans="1:30" ht="31.5" customHeight="1" x14ac:dyDescent="0.25">
      <c r="B4" s="93" t="s">
        <v>1</v>
      </c>
      <c r="C4" s="93"/>
      <c r="D4" s="93"/>
      <c r="E4" s="93"/>
      <c r="G4" s="1" t="s">
        <v>38</v>
      </c>
      <c r="H4" s="2" t="s">
        <v>39</v>
      </c>
      <c r="I4" s="3"/>
      <c r="M4" s="1" t="s">
        <v>38</v>
      </c>
      <c r="N4" s="40" t="s">
        <v>39</v>
      </c>
      <c r="O4" s="3"/>
      <c r="T4" s="41" t="s">
        <v>80</v>
      </c>
      <c r="U4" s="41" t="s">
        <v>81</v>
      </c>
      <c r="V4" s="41"/>
      <c r="W4" s="41"/>
      <c r="X4" s="41"/>
      <c r="Z4" s="41" t="s">
        <v>80</v>
      </c>
      <c r="AA4" s="41" t="s">
        <v>81</v>
      </c>
      <c r="AB4" s="41"/>
      <c r="AC4" s="41"/>
      <c r="AD4" s="41"/>
    </row>
    <row r="5" spans="1:30" ht="12.75" customHeight="1" thickBot="1" x14ac:dyDescent="0.3">
      <c r="B5" s="93" t="s">
        <v>2</v>
      </c>
      <c r="C5" s="93"/>
      <c r="D5" s="93"/>
      <c r="E5" s="93"/>
      <c r="I5" s="3"/>
      <c r="O5" s="3"/>
      <c r="T5" s="41"/>
      <c r="U5" s="41"/>
      <c r="V5" s="41"/>
      <c r="W5" s="41"/>
      <c r="X5" s="41"/>
      <c r="Z5" s="41"/>
      <c r="AA5" s="41"/>
      <c r="AB5" s="41"/>
      <c r="AC5" s="41"/>
      <c r="AD5" s="41"/>
    </row>
    <row r="6" spans="1:30" ht="39.75" customHeight="1" thickBot="1" x14ac:dyDescent="0.3">
      <c r="B6" s="12"/>
      <c r="C6" s="12"/>
      <c r="D6" s="12"/>
      <c r="E6" s="12"/>
      <c r="G6" s="97" t="s">
        <v>40</v>
      </c>
      <c r="H6" s="4" t="s">
        <v>41</v>
      </c>
      <c r="I6" s="43">
        <f>C55</f>
        <v>78800</v>
      </c>
      <c r="J6" s="99">
        <f>I6-I7</f>
        <v>43500</v>
      </c>
      <c r="K6" s="101" t="s">
        <v>115</v>
      </c>
      <c r="M6" s="97" t="s">
        <v>82</v>
      </c>
      <c r="N6" s="38" t="s">
        <v>117</v>
      </c>
      <c r="O6" s="62">
        <v>140000</v>
      </c>
      <c r="P6" s="113">
        <f>O6/O7</f>
        <v>5.384615384615385</v>
      </c>
      <c r="Q6" s="60"/>
      <c r="T6" s="88" t="s">
        <v>94</v>
      </c>
      <c r="U6" s="71" t="s">
        <v>95</v>
      </c>
      <c r="V6" s="72">
        <v>2550</v>
      </c>
      <c r="W6" s="90">
        <v>6.1000000000000004E-3</v>
      </c>
      <c r="X6" s="42"/>
      <c r="Z6" s="88" t="s">
        <v>104</v>
      </c>
      <c r="AA6" s="71" t="s">
        <v>105</v>
      </c>
      <c r="AB6" s="72">
        <v>105700</v>
      </c>
      <c r="AC6" s="90">
        <v>0.4753</v>
      </c>
      <c r="AD6" s="42"/>
    </row>
    <row r="7" spans="1:30" ht="42" customHeight="1" thickBot="1" x14ac:dyDescent="0.3">
      <c r="B7" s="13" t="s">
        <v>3</v>
      </c>
      <c r="C7" s="14"/>
      <c r="D7" s="12"/>
      <c r="E7" s="15">
        <v>500000</v>
      </c>
      <c r="G7" s="98"/>
      <c r="H7" s="6" t="s">
        <v>42</v>
      </c>
      <c r="I7" s="56">
        <f>F51</f>
        <v>35300</v>
      </c>
      <c r="J7" s="100"/>
      <c r="K7" s="102"/>
      <c r="M7" s="98"/>
      <c r="N7" s="39" t="s">
        <v>118</v>
      </c>
      <c r="O7" s="63">
        <f>C51</f>
        <v>26000</v>
      </c>
      <c r="P7" s="114"/>
      <c r="Q7" s="60"/>
      <c r="T7" s="89"/>
      <c r="U7" s="71" t="s">
        <v>96</v>
      </c>
      <c r="V7" s="72">
        <v>420500</v>
      </c>
      <c r="W7" s="91"/>
      <c r="X7" s="42"/>
      <c r="Z7" s="89"/>
      <c r="AA7" s="71" t="s">
        <v>106</v>
      </c>
      <c r="AB7" s="72">
        <v>222400</v>
      </c>
      <c r="AC7" s="91"/>
      <c r="AD7" s="42"/>
    </row>
    <row r="8" spans="1:30" ht="15.75" thickBot="1" x14ac:dyDescent="0.3">
      <c r="B8" s="16" t="s">
        <v>4</v>
      </c>
      <c r="C8" s="12"/>
      <c r="D8" s="12"/>
      <c r="E8" s="12"/>
      <c r="I8" s="3"/>
      <c r="O8" s="3"/>
      <c r="P8" s="65"/>
      <c r="Q8" s="61"/>
      <c r="T8" s="41"/>
      <c r="U8" s="41"/>
      <c r="V8" s="41"/>
      <c r="W8" s="41"/>
      <c r="X8" s="42"/>
      <c r="Z8" s="41"/>
      <c r="AA8" s="41"/>
      <c r="AB8" s="41"/>
      <c r="AC8" s="41"/>
      <c r="AD8" s="42"/>
    </row>
    <row r="9" spans="1:30" ht="46.5" customHeight="1" thickBot="1" x14ac:dyDescent="0.3">
      <c r="B9" s="16" t="s">
        <v>5</v>
      </c>
      <c r="C9" s="14"/>
      <c r="D9" s="17">
        <v>44500</v>
      </c>
      <c r="E9" s="14"/>
      <c r="G9" s="97" t="s">
        <v>43</v>
      </c>
      <c r="H9" s="4" t="s">
        <v>41</v>
      </c>
      <c r="I9" s="7">
        <f>C55</f>
        <v>78800</v>
      </c>
      <c r="J9" s="103">
        <f>+I9/I10</f>
        <v>2.2322946175637393</v>
      </c>
      <c r="K9" s="105" t="s">
        <v>114</v>
      </c>
      <c r="M9" s="97" t="s">
        <v>83</v>
      </c>
      <c r="N9" s="38" t="s">
        <v>121</v>
      </c>
      <c r="O9" s="59">
        <v>360</v>
      </c>
      <c r="P9" s="115">
        <f>O9/O10</f>
        <v>1.3846153846153847E-2</v>
      </c>
      <c r="Q9" s="116"/>
      <c r="T9" s="88" t="s">
        <v>97</v>
      </c>
      <c r="U9" s="71" t="s">
        <v>95</v>
      </c>
      <c r="V9" s="72">
        <v>2550</v>
      </c>
      <c r="W9" s="90">
        <v>4.4299999999999999E-2</v>
      </c>
      <c r="X9" s="42"/>
      <c r="Z9" s="88" t="s">
        <v>107</v>
      </c>
      <c r="AA9" s="71" t="s">
        <v>105</v>
      </c>
      <c r="AB9" s="72">
        <v>105700</v>
      </c>
      <c r="AC9" s="90">
        <v>0.90569999999999995</v>
      </c>
      <c r="AD9" s="42"/>
    </row>
    <row r="10" spans="1:30" ht="30.75" thickBot="1" x14ac:dyDescent="0.3">
      <c r="B10" s="16" t="s">
        <v>6</v>
      </c>
      <c r="C10" s="12"/>
      <c r="D10" s="18">
        <v>35000</v>
      </c>
      <c r="E10" s="19">
        <f>D9+D10</f>
        <v>79500</v>
      </c>
      <c r="G10" s="98"/>
      <c r="H10" s="6" t="s">
        <v>44</v>
      </c>
      <c r="I10" s="57">
        <f>F51</f>
        <v>35300</v>
      </c>
      <c r="J10" s="104"/>
      <c r="K10" s="102"/>
      <c r="M10" s="98"/>
      <c r="N10" s="39" t="s">
        <v>122</v>
      </c>
      <c r="O10" s="8">
        <f>C51</f>
        <v>26000</v>
      </c>
      <c r="P10" s="115"/>
      <c r="Q10" s="116"/>
      <c r="T10" s="89"/>
      <c r="U10" s="71" t="s">
        <v>98</v>
      </c>
      <c r="V10" s="72">
        <v>57600</v>
      </c>
      <c r="W10" s="91"/>
      <c r="X10" s="42"/>
      <c r="Z10" s="89"/>
      <c r="AA10" s="71" t="s">
        <v>69</v>
      </c>
      <c r="AB10" s="72">
        <v>116700</v>
      </c>
      <c r="AC10" s="91"/>
      <c r="AD10" s="42"/>
    </row>
    <row r="11" spans="1:30" ht="45.75" customHeight="1" thickBot="1" x14ac:dyDescent="0.3">
      <c r="A11" s="9"/>
      <c r="B11" s="16" t="s">
        <v>7</v>
      </c>
      <c r="C11" s="14"/>
      <c r="D11" s="12"/>
      <c r="E11" s="28">
        <f>E7-E10</f>
        <v>420500</v>
      </c>
      <c r="I11" s="3"/>
      <c r="O11" s="3"/>
      <c r="P11" s="66"/>
      <c r="Q11" s="61"/>
      <c r="T11" s="41"/>
      <c r="U11" s="41"/>
      <c r="V11" s="41"/>
      <c r="W11" s="41"/>
      <c r="X11" s="42"/>
      <c r="Z11" s="41"/>
      <c r="AA11" s="41"/>
      <c r="AB11" s="41"/>
      <c r="AC11" s="41"/>
      <c r="AD11" s="42"/>
    </row>
    <row r="12" spans="1:30" ht="30" customHeight="1" thickBot="1" x14ac:dyDescent="0.3">
      <c r="A12" s="11"/>
      <c r="B12" s="20" t="s">
        <v>8</v>
      </c>
      <c r="C12" s="12"/>
      <c r="D12" s="12"/>
      <c r="E12" s="12"/>
      <c r="I12" s="3"/>
      <c r="O12" s="3"/>
      <c r="P12" s="67"/>
      <c r="Q12" s="61"/>
      <c r="T12" s="88" t="s">
        <v>99</v>
      </c>
      <c r="U12" s="71" t="s">
        <v>95</v>
      </c>
      <c r="V12" s="72">
        <v>2550</v>
      </c>
      <c r="W12" s="90">
        <v>2.1899999999999999E-2</v>
      </c>
      <c r="X12" s="42"/>
      <c r="Z12" s="109" t="s">
        <v>108</v>
      </c>
      <c r="AA12" s="71" t="s">
        <v>109</v>
      </c>
      <c r="AB12" s="72">
        <v>70400</v>
      </c>
      <c r="AC12" s="90">
        <v>0.66600000000000004</v>
      </c>
      <c r="AD12" s="42"/>
    </row>
    <row r="13" spans="1:30" ht="61.5" customHeight="1" thickBot="1" x14ac:dyDescent="0.3">
      <c r="A13" s="10"/>
      <c r="B13" s="16" t="s">
        <v>9</v>
      </c>
      <c r="C13" s="16"/>
      <c r="D13" s="29">
        <v>100000</v>
      </c>
      <c r="E13" s="12"/>
      <c r="G13" s="97" t="s">
        <v>45</v>
      </c>
      <c r="H13" s="4" t="s">
        <v>113</v>
      </c>
      <c r="I13" s="7">
        <f>C55-C54</f>
        <v>53400</v>
      </c>
      <c r="J13" s="103">
        <f>+I13/I14</f>
        <v>1.5127478753541077</v>
      </c>
      <c r="K13" s="105" t="s">
        <v>120</v>
      </c>
      <c r="M13" s="97" t="s">
        <v>84</v>
      </c>
      <c r="N13" s="38" t="s">
        <v>85</v>
      </c>
      <c r="O13" s="7">
        <v>140000</v>
      </c>
      <c r="P13" s="115">
        <f>O13/O14</f>
        <v>24.778761061946902</v>
      </c>
      <c r="Q13" s="117"/>
      <c r="T13" s="89"/>
      <c r="U13" s="71" t="s">
        <v>100</v>
      </c>
      <c r="V13" s="72">
        <v>116700</v>
      </c>
      <c r="W13" s="91"/>
      <c r="X13" s="42"/>
      <c r="Z13" s="110"/>
      <c r="AA13" s="71" t="s">
        <v>105</v>
      </c>
      <c r="AB13" s="72">
        <v>105700</v>
      </c>
      <c r="AC13" s="91"/>
      <c r="AD13" s="42"/>
    </row>
    <row r="14" spans="1:30" ht="56.25" customHeight="1" thickBot="1" x14ac:dyDescent="0.3">
      <c r="B14" s="16" t="s">
        <v>10</v>
      </c>
      <c r="C14" s="30">
        <v>90000</v>
      </c>
      <c r="D14" s="12"/>
      <c r="E14" s="12"/>
      <c r="G14" s="98"/>
      <c r="H14" s="6" t="s">
        <v>44</v>
      </c>
      <c r="I14" s="57">
        <f>F51</f>
        <v>35300</v>
      </c>
      <c r="J14" s="104"/>
      <c r="K14" s="102"/>
      <c r="M14" s="98"/>
      <c r="N14" s="39" t="s">
        <v>86</v>
      </c>
      <c r="O14" s="57">
        <f>F48</f>
        <v>5650</v>
      </c>
      <c r="P14" s="115"/>
      <c r="Q14" s="117"/>
      <c r="T14" s="41"/>
      <c r="U14" s="41"/>
      <c r="V14" s="41"/>
      <c r="W14" s="41"/>
      <c r="X14" s="42"/>
      <c r="Z14" s="41"/>
      <c r="AA14" s="41"/>
      <c r="AB14" s="41"/>
      <c r="AC14" s="41"/>
      <c r="AD14" s="42"/>
    </row>
    <row r="15" spans="1:30" ht="30.75" customHeight="1" thickBot="1" x14ac:dyDescent="0.3">
      <c r="B15" s="16" t="s">
        <v>11</v>
      </c>
      <c r="C15" s="31">
        <v>10000</v>
      </c>
      <c r="D15" s="12"/>
      <c r="E15" s="14"/>
      <c r="I15" s="3"/>
      <c r="O15" s="3"/>
      <c r="P15" s="65"/>
      <c r="Q15" s="61"/>
      <c r="T15" s="88" t="s">
        <v>101</v>
      </c>
      <c r="U15" s="71" t="s">
        <v>95</v>
      </c>
      <c r="V15" s="72">
        <v>2550</v>
      </c>
      <c r="W15" s="90">
        <v>1.15E-2</v>
      </c>
      <c r="X15" s="42"/>
      <c r="Z15" s="88" t="s">
        <v>110</v>
      </c>
      <c r="AA15" s="71" t="s">
        <v>111</v>
      </c>
      <c r="AB15" s="72">
        <v>1272</v>
      </c>
      <c r="AC15" s="111">
        <v>6.36</v>
      </c>
      <c r="AD15" s="42"/>
    </row>
    <row r="16" spans="1:30" ht="60.75" customHeight="1" thickBot="1" x14ac:dyDescent="0.3">
      <c r="B16" s="16" t="s">
        <v>12</v>
      </c>
      <c r="C16" s="19">
        <f>C14+C15</f>
        <v>100000</v>
      </c>
      <c r="D16" s="12"/>
      <c r="E16" s="12"/>
      <c r="G16" s="97" t="s">
        <v>46</v>
      </c>
      <c r="H16" s="4" t="s">
        <v>47</v>
      </c>
      <c r="I16" s="5">
        <f>C55-C54-C51</f>
        <v>27400</v>
      </c>
      <c r="J16" s="103">
        <f>+I16/I17</f>
        <v>0.77620396600566577</v>
      </c>
      <c r="K16" s="105" t="s">
        <v>119</v>
      </c>
      <c r="M16" s="97" t="s">
        <v>123</v>
      </c>
      <c r="N16" s="38">
        <v>360</v>
      </c>
      <c r="O16" s="64">
        <v>360</v>
      </c>
      <c r="P16" s="115">
        <f>O16/O17</f>
        <v>5.1136363636363636E-3</v>
      </c>
      <c r="Q16" s="117"/>
      <c r="T16" s="89"/>
      <c r="U16" s="71" t="s">
        <v>102</v>
      </c>
      <c r="V16" s="72">
        <v>222400</v>
      </c>
      <c r="W16" s="91"/>
      <c r="X16" s="42"/>
      <c r="Z16" s="89"/>
      <c r="AA16" s="71" t="s">
        <v>112</v>
      </c>
      <c r="AB16" s="72">
        <v>200</v>
      </c>
      <c r="AC16" s="112"/>
      <c r="AD16" s="42"/>
    </row>
    <row r="17" spans="2:24" ht="30.75" thickBot="1" x14ac:dyDescent="0.3">
      <c r="B17" s="16" t="s">
        <v>13</v>
      </c>
      <c r="C17" s="32">
        <v>10000</v>
      </c>
      <c r="D17" s="18">
        <f>C16-C17</f>
        <v>90000</v>
      </c>
      <c r="E17" s="14"/>
      <c r="G17" s="98"/>
      <c r="H17" s="6" t="s">
        <v>44</v>
      </c>
      <c r="I17" s="58">
        <f>F51</f>
        <v>35300</v>
      </c>
      <c r="J17" s="104"/>
      <c r="K17" s="102"/>
      <c r="M17" s="98"/>
      <c r="N17" s="39" t="s">
        <v>124</v>
      </c>
      <c r="O17" s="68">
        <f>F56</f>
        <v>70400</v>
      </c>
      <c r="P17" s="118"/>
      <c r="Q17" s="117"/>
      <c r="T17" s="41"/>
      <c r="U17" s="41"/>
      <c r="V17" s="41"/>
      <c r="W17" s="41"/>
      <c r="X17" s="41"/>
    </row>
    <row r="18" spans="2:24" ht="25.5" customHeight="1" thickBot="1" x14ac:dyDescent="0.3">
      <c r="B18" s="16" t="s">
        <v>14</v>
      </c>
      <c r="C18" s="16"/>
      <c r="D18" s="17">
        <f>D13+D17</f>
        <v>190000</v>
      </c>
      <c r="E18" s="21"/>
      <c r="T18" s="41"/>
      <c r="U18" s="41"/>
      <c r="V18" s="41"/>
      <c r="W18" s="41"/>
      <c r="X18" s="41"/>
    </row>
    <row r="19" spans="2:24" ht="15" customHeight="1" thickBot="1" x14ac:dyDescent="0.3">
      <c r="B19" s="16" t="s">
        <v>15</v>
      </c>
      <c r="C19" s="16"/>
      <c r="D19" s="33">
        <v>20000</v>
      </c>
      <c r="E19" s="12"/>
      <c r="M19" s="73" t="s">
        <v>87</v>
      </c>
      <c r="N19" s="71" t="s">
        <v>88</v>
      </c>
      <c r="O19" s="72">
        <v>80000</v>
      </c>
      <c r="P19" s="75">
        <v>40000</v>
      </c>
      <c r="Q19" s="76"/>
    </row>
    <row r="20" spans="2:24" ht="15.75" customHeight="1" thickBot="1" x14ac:dyDescent="0.3">
      <c r="B20" s="16" t="s">
        <v>16</v>
      </c>
      <c r="C20" s="12"/>
      <c r="D20" s="12"/>
      <c r="E20" s="34">
        <f>D18-D19</f>
        <v>170000</v>
      </c>
      <c r="M20" s="74"/>
      <c r="N20" s="71" t="s">
        <v>89</v>
      </c>
      <c r="O20" s="71">
        <v>2</v>
      </c>
      <c r="P20" s="77"/>
      <c r="Q20" s="78"/>
    </row>
    <row r="21" spans="2:24" ht="15.75" thickBot="1" x14ac:dyDescent="0.3">
      <c r="B21" s="13" t="s">
        <v>17</v>
      </c>
      <c r="C21" s="14"/>
      <c r="D21" s="12"/>
      <c r="E21" s="35">
        <f>E11-E20</f>
        <v>250500</v>
      </c>
      <c r="M21" s="69"/>
      <c r="N21" s="69"/>
      <c r="O21" s="70"/>
      <c r="P21" s="42"/>
      <c r="Q21" s="42"/>
      <c r="R21" s="61"/>
    </row>
    <row r="22" spans="2:24" ht="15" customHeight="1" thickBot="1" x14ac:dyDescent="0.3">
      <c r="B22" s="20" t="s">
        <v>18</v>
      </c>
      <c r="C22" s="12"/>
      <c r="D22" s="12"/>
      <c r="E22" s="12"/>
      <c r="M22" s="79" t="s">
        <v>90</v>
      </c>
      <c r="N22" s="71" t="s">
        <v>91</v>
      </c>
      <c r="O22" s="72">
        <v>360</v>
      </c>
      <c r="P22" s="81">
        <v>8.9999999999999993E-3</v>
      </c>
      <c r="Q22" s="82"/>
    </row>
    <row r="23" spans="2:24" ht="15.75" thickBot="1" x14ac:dyDescent="0.3">
      <c r="B23" s="13" t="s">
        <v>19</v>
      </c>
      <c r="C23" s="14"/>
      <c r="D23" s="12"/>
      <c r="E23" s="14"/>
      <c r="M23" s="80"/>
      <c r="N23" s="71" t="s">
        <v>92</v>
      </c>
      <c r="O23" s="71">
        <v>40000</v>
      </c>
      <c r="P23" s="83"/>
      <c r="Q23" s="84"/>
    </row>
    <row r="24" spans="2:24" x14ac:dyDescent="0.25">
      <c r="B24" s="16" t="s">
        <v>20</v>
      </c>
      <c r="C24" s="30">
        <v>67600</v>
      </c>
      <c r="D24" s="12"/>
      <c r="E24" s="12"/>
    </row>
    <row r="25" spans="2:24" ht="29.25" customHeight="1" x14ac:dyDescent="0.25">
      <c r="B25" s="16" t="s">
        <v>21</v>
      </c>
      <c r="C25" s="36">
        <v>40000</v>
      </c>
      <c r="D25" s="21"/>
      <c r="E25" s="22"/>
    </row>
    <row r="26" spans="2:24" x14ac:dyDescent="0.25">
      <c r="B26" s="16" t="s">
        <v>22</v>
      </c>
      <c r="C26" s="19">
        <v>25000</v>
      </c>
      <c r="D26" s="21"/>
      <c r="E26" s="21"/>
      <c r="Q26" s="61"/>
    </row>
    <row r="27" spans="2:24" x14ac:dyDescent="0.25">
      <c r="B27" s="16" t="s">
        <v>23</v>
      </c>
      <c r="C27" s="36">
        <v>40000</v>
      </c>
      <c r="D27" s="12"/>
      <c r="E27" s="14"/>
      <c r="N27" s="61"/>
    </row>
    <row r="28" spans="2:24" ht="44.25" customHeight="1" x14ac:dyDescent="0.25">
      <c r="B28" s="16" t="s">
        <v>24</v>
      </c>
      <c r="C28" s="30">
        <v>8500</v>
      </c>
      <c r="D28" s="12"/>
      <c r="E28" s="12"/>
    </row>
    <row r="29" spans="2:24" x14ac:dyDescent="0.25">
      <c r="B29" s="16" t="s">
        <v>25</v>
      </c>
      <c r="C29" s="37">
        <v>9000</v>
      </c>
      <c r="D29" s="17">
        <f>C24+C25+C26+C27+C28+C29</f>
        <v>190100</v>
      </c>
      <c r="E29" s="14"/>
    </row>
    <row r="30" spans="2:24" ht="15" customHeight="1" x14ac:dyDescent="0.25">
      <c r="B30" s="13" t="s">
        <v>26</v>
      </c>
      <c r="C30" s="12"/>
      <c r="D30" s="12"/>
      <c r="E30" s="12"/>
    </row>
    <row r="31" spans="2:24" ht="29.25" customHeight="1" x14ac:dyDescent="0.25">
      <c r="B31" s="16" t="s">
        <v>27</v>
      </c>
      <c r="C31" s="36">
        <v>39999</v>
      </c>
      <c r="D31" s="12"/>
      <c r="E31" s="14"/>
    </row>
    <row r="32" spans="2:24" x14ac:dyDescent="0.25">
      <c r="B32" s="16" t="s">
        <v>28</v>
      </c>
      <c r="C32" s="30">
        <v>12129</v>
      </c>
      <c r="D32" s="21"/>
      <c r="E32" s="21"/>
    </row>
    <row r="33" spans="2:6" x14ac:dyDescent="0.25">
      <c r="B33" s="16" t="s">
        <v>29</v>
      </c>
      <c r="C33" s="36">
        <v>4000</v>
      </c>
      <c r="D33" s="12"/>
      <c r="E33" s="14"/>
    </row>
    <row r="34" spans="2:6" ht="44.25" customHeight="1" x14ac:dyDescent="0.25">
      <c r="B34" s="16" t="s">
        <v>30</v>
      </c>
      <c r="C34" s="30">
        <v>3000</v>
      </c>
      <c r="D34" s="50">
        <f>C31+C32+C33+C34</f>
        <v>59128</v>
      </c>
      <c r="E34" s="51">
        <f>D29+D34</f>
        <v>249228</v>
      </c>
    </row>
    <row r="35" spans="2:6" x14ac:dyDescent="0.25">
      <c r="B35" s="13" t="s">
        <v>31</v>
      </c>
      <c r="C35" s="13"/>
      <c r="D35" s="14"/>
      <c r="E35" s="30">
        <f>E21-E34</f>
        <v>1272</v>
      </c>
    </row>
    <row r="36" spans="2:6" x14ac:dyDescent="0.25">
      <c r="B36" s="20" t="s">
        <v>32</v>
      </c>
      <c r="C36" s="12"/>
      <c r="D36" s="12"/>
      <c r="E36" s="12"/>
    </row>
    <row r="37" spans="2:6" ht="59.25" customHeight="1" x14ac:dyDescent="0.25">
      <c r="B37" s="16" t="s">
        <v>33</v>
      </c>
      <c r="C37" s="14"/>
      <c r="D37" s="18">
        <v>2728</v>
      </c>
      <c r="E37" s="52">
        <f>D37</f>
        <v>2728</v>
      </c>
    </row>
    <row r="38" spans="2:6" x14ac:dyDescent="0.25">
      <c r="B38" s="16" t="s">
        <v>34</v>
      </c>
      <c r="C38" s="12"/>
      <c r="D38" s="12"/>
      <c r="E38" s="30">
        <f>E35+E37</f>
        <v>4000</v>
      </c>
    </row>
    <row r="39" spans="2:6" x14ac:dyDescent="0.25">
      <c r="B39" s="16" t="s">
        <v>35</v>
      </c>
      <c r="C39" s="14"/>
      <c r="D39" s="12"/>
      <c r="E39" s="52">
        <v>1450</v>
      </c>
    </row>
    <row r="40" spans="2:6" x14ac:dyDescent="0.25">
      <c r="B40" s="13" t="s">
        <v>36</v>
      </c>
      <c r="C40" s="12"/>
      <c r="D40" s="12"/>
      <c r="E40" s="53">
        <f>E38-E39</f>
        <v>2550</v>
      </c>
    </row>
    <row r="43" spans="2:6" x14ac:dyDescent="0.25">
      <c r="B43" s="106" t="s">
        <v>79</v>
      </c>
      <c r="C43" s="106"/>
      <c r="D43" s="106"/>
      <c r="E43" s="106"/>
      <c r="F43" s="106"/>
    </row>
    <row r="44" spans="2:6" ht="44.25" customHeight="1" x14ac:dyDescent="0.25">
      <c r="B44" s="106" t="s">
        <v>48</v>
      </c>
      <c r="C44" s="106"/>
      <c r="D44" s="106"/>
      <c r="E44" s="106"/>
      <c r="F44" s="106"/>
    </row>
    <row r="45" spans="2:6" x14ac:dyDescent="0.25">
      <c r="B45" s="106" t="s">
        <v>49</v>
      </c>
      <c r="C45" s="106"/>
      <c r="D45" s="106"/>
      <c r="E45" s="106"/>
      <c r="F45" s="106"/>
    </row>
    <row r="46" spans="2:6" x14ac:dyDescent="0.25">
      <c r="B46" s="12"/>
      <c r="C46" s="14"/>
      <c r="D46" s="12"/>
      <c r="E46" s="14"/>
      <c r="F46" s="46"/>
    </row>
    <row r="47" spans="2:6" ht="44.25" customHeight="1" x14ac:dyDescent="0.25">
      <c r="B47" s="12"/>
      <c r="C47" s="12"/>
      <c r="D47" s="12"/>
      <c r="E47" s="23" t="s">
        <v>50</v>
      </c>
      <c r="F47" s="47">
        <f>F56+F51</f>
        <v>105700</v>
      </c>
    </row>
    <row r="48" spans="2:6" x14ac:dyDescent="0.25">
      <c r="B48" s="23" t="s">
        <v>51</v>
      </c>
      <c r="C48" s="14"/>
      <c r="D48" s="12"/>
      <c r="E48" s="24" t="s">
        <v>52</v>
      </c>
      <c r="F48" s="48">
        <v>5650</v>
      </c>
    </row>
    <row r="49" spans="2:6" ht="25.5" x14ac:dyDescent="0.25">
      <c r="B49" s="13" t="s">
        <v>53</v>
      </c>
      <c r="C49" s="12"/>
      <c r="D49" s="12"/>
      <c r="E49" s="16" t="s">
        <v>54</v>
      </c>
      <c r="F49" s="48">
        <v>28200</v>
      </c>
    </row>
    <row r="50" spans="2:6" ht="48.75" customHeight="1" x14ac:dyDescent="0.25">
      <c r="B50" s="16" t="s">
        <v>55</v>
      </c>
      <c r="C50" s="44">
        <v>20000</v>
      </c>
      <c r="D50" s="12"/>
      <c r="E50" s="24" t="s">
        <v>56</v>
      </c>
      <c r="F50" s="48">
        <v>1450</v>
      </c>
    </row>
    <row r="51" spans="2:6" x14ac:dyDescent="0.25">
      <c r="B51" s="16" t="s">
        <v>57</v>
      </c>
      <c r="C51" s="30">
        <v>26000</v>
      </c>
      <c r="D51" s="12"/>
      <c r="E51" s="13" t="s">
        <v>58</v>
      </c>
      <c r="F51" s="49">
        <f>F48+F49+F50</f>
        <v>35300</v>
      </c>
    </row>
    <row r="52" spans="2:6" x14ac:dyDescent="0.25">
      <c r="B52" s="16" t="s">
        <v>59</v>
      </c>
      <c r="C52" s="36">
        <v>8600</v>
      </c>
      <c r="D52" s="12"/>
      <c r="E52" s="14"/>
      <c r="F52" s="46"/>
    </row>
    <row r="53" spans="2:6" x14ac:dyDescent="0.25">
      <c r="B53" s="16" t="s">
        <v>60</v>
      </c>
      <c r="C53" s="30">
        <v>-1200</v>
      </c>
      <c r="D53" s="12"/>
      <c r="E53" s="16" t="s">
        <v>61</v>
      </c>
      <c r="F53" s="48">
        <v>32000</v>
      </c>
    </row>
    <row r="54" spans="2:6" x14ac:dyDescent="0.25">
      <c r="B54" s="16" t="s">
        <v>62</v>
      </c>
      <c r="C54" s="36">
        <v>25400</v>
      </c>
      <c r="D54" s="12"/>
      <c r="E54" s="24" t="s">
        <v>63</v>
      </c>
      <c r="F54" s="48">
        <v>6800</v>
      </c>
    </row>
    <row r="55" spans="2:6" x14ac:dyDescent="0.25">
      <c r="B55" s="13" t="s">
        <v>64</v>
      </c>
      <c r="C55" s="54">
        <f>C50+C51+C52+C53+C54</f>
        <v>78800</v>
      </c>
      <c r="D55" s="12"/>
      <c r="E55" s="16" t="s">
        <v>65</v>
      </c>
      <c r="F55" s="48">
        <v>31600</v>
      </c>
    </row>
    <row r="56" spans="2:6" x14ac:dyDescent="0.25">
      <c r="B56" s="12"/>
      <c r="C56" s="14"/>
      <c r="D56" s="12"/>
      <c r="E56" s="25" t="s">
        <v>66</v>
      </c>
      <c r="F56" s="49">
        <f>F53+F54+F55</f>
        <v>70400</v>
      </c>
    </row>
    <row r="57" spans="2:6" x14ac:dyDescent="0.25">
      <c r="B57" s="13" t="s">
        <v>67</v>
      </c>
      <c r="C57" s="12"/>
      <c r="D57" s="12"/>
      <c r="E57" s="12"/>
      <c r="F57" s="46"/>
    </row>
    <row r="58" spans="2:6" x14ac:dyDescent="0.25">
      <c r="B58" s="16" t="s">
        <v>68</v>
      </c>
      <c r="C58" s="36">
        <v>154000</v>
      </c>
      <c r="D58" s="12"/>
      <c r="E58" s="26" t="s">
        <v>69</v>
      </c>
      <c r="F58" s="46"/>
    </row>
    <row r="59" spans="2:6" x14ac:dyDescent="0.25">
      <c r="B59" s="16" t="s">
        <v>70</v>
      </c>
      <c r="C59" s="30">
        <v>-10400</v>
      </c>
      <c r="D59" s="12"/>
      <c r="E59" s="16" t="s">
        <v>71</v>
      </c>
      <c r="F59" s="48">
        <v>57600</v>
      </c>
    </row>
    <row r="60" spans="2:6" ht="18.75" customHeight="1" x14ac:dyDescent="0.25">
      <c r="B60" s="13" t="s">
        <v>72</v>
      </c>
      <c r="C60" s="28">
        <f>C58+C59</f>
        <v>143600</v>
      </c>
      <c r="D60" s="12"/>
      <c r="E60" s="24" t="s">
        <v>73</v>
      </c>
      <c r="F60" s="48">
        <v>31400</v>
      </c>
    </row>
    <row r="61" spans="2:6" x14ac:dyDescent="0.25">
      <c r="B61" s="12"/>
      <c r="C61" s="12"/>
      <c r="D61" s="12"/>
      <c r="E61" s="16" t="s">
        <v>74</v>
      </c>
      <c r="F61" s="48">
        <v>19150</v>
      </c>
    </row>
    <row r="62" spans="2:6" ht="25.5" x14ac:dyDescent="0.25">
      <c r="B62" s="12"/>
      <c r="C62" s="14"/>
      <c r="D62" s="12"/>
      <c r="E62" s="24" t="s">
        <v>75</v>
      </c>
      <c r="F62" s="48">
        <v>6000</v>
      </c>
    </row>
    <row r="63" spans="2:6" x14ac:dyDescent="0.25">
      <c r="B63" s="12"/>
      <c r="C63" s="12"/>
      <c r="D63" s="12"/>
      <c r="E63" s="16" t="s">
        <v>76</v>
      </c>
      <c r="F63" s="48">
        <f>E40</f>
        <v>2550</v>
      </c>
    </row>
    <row r="64" spans="2:6" x14ac:dyDescent="0.25">
      <c r="B64" s="12"/>
      <c r="C64" s="14"/>
      <c r="D64" s="12"/>
      <c r="E64" s="27" t="s">
        <v>69</v>
      </c>
      <c r="F64" s="49">
        <f>F59+F60+F61+F62+F63</f>
        <v>116700</v>
      </c>
    </row>
    <row r="65" spans="2:6" ht="25.5" x14ac:dyDescent="0.25">
      <c r="B65" s="23" t="s">
        <v>77</v>
      </c>
      <c r="C65" s="55">
        <f>C55+C60</f>
        <v>222400</v>
      </c>
      <c r="D65" s="12"/>
      <c r="E65" s="23" t="s">
        <v>78</v>
      </c>
      <c r="F65" s="47">
        <f>F47+F64</f>
        <v>222400</v>
      </c>
    </row>
    <row r="66" spans="2:6" ht="29.25" customHeight="1" x14ac:dyDescent="0.25">
      <c r="B66" s="12"/>
      <c r="C66" s="14"/>
      <c r="D66" s="12"/>
      <c r="E66" s="14"/>
      <c r="F66" s="46"/>
    </row>
    <row r="67" spans="2:6" x14ac:dyDescent="0.25">
      <c r="B67" s="12"/>
      <c r="C67" s="12"/>
      <c r="D67" s="12"/>
      <c r="E67" s="12"/>
      <c r="F67" s="46"/>
    </row>
  </sheetData>
  <mergeCells count="53">
    <mergeCell ref="Z12:Z13"/>
    <mergeCell ref="Z15:Z16"/>
    <mergeCell ref="AC12:AC13"/>
    <mergeCell ref="AC15:AC16"/>
    <mergeCell ref="M3:Q3"/>
    <mergeCell ref="M6:M7"/>
    <mergeCell ref="P6:P7"/>
    <mergeCell ref="M9:M10"/>
    <mergeCell ref="P9:P10"/>
    <mergeCell ref="Q9:Q10"/>
    <mergeCell ref="M13:M14"/>
    <mergeCell ref="P13:P14"/>
    <mergeCell ref="Q13:Q14"/>
    <mergeCell ref="M16:M17"/>
    <mergeCell ref="P16:P17"/>
    <mergeCell ref="Q16:Q17"/>
    <mergeCell ref="Z3:AD3"/>
    <mergeCell ref="Z6:Z7"/>
    <mergeCell ref="AC6:AC7"/>
    <mergeCell ref="Z9:Z10"/>
    <mergeCell ref="AC9:AC10"/>
    <mergeCell ref="G9:G10"/>
    <mergeCell ref="J9:J10"/>
    <mergeCell ref="K9:K10"/>
    <mergeCell ref="B45:F45"/>
    <mergeCell ref="K13:K14"/>
    <mergeCell ref="G16:G17"/>
    <mergeCell ref="J16:J17"/>
    <mergeCell ref="K16:K17"/>
    <mergeCell ref="B43:F43"/>
    <mergeCell ref="B44:F44"/>
    <mergeCell ref="G13:G14"/>
    <mergeCell ref="J13:J14"/>
    <mergeCell ref="B3:E3"/>
    <mergeCell ref="B4:E4"/>
    <mergeCell ref="B5:E5"/>
    <mergeCell ref="G3:K3"/>
    <mergeCell ref="G6:G7"/>
    <mergeCell ref="J6:J7"/>
    <mergeCell ref="K6:K7"/>
    <mergeCell ref="M19:M20"/>
    <mergeCell ref="P19:Q20"/>
    <mergeCell ref="M22:M23"/>
    <mergeCell ref="P22:Q23"/>
    <mergeCell ref="T3:X3"/>
    <mergeCell ref="T6:T7"/>
    <mergeCell ref="T9:T10"/>
    <mergeCell ref="T12:T13"/>
    <mergeCell ref="W6:W7"/>
    <mergeCell ref="W9:W10"/>
    <mergeCell ref="W12:W13"/>
    <mergeCell ref="W15:W16"/>
    <mergeCell ref="T15:T16"/>
  </mergeCells>
  <pageMargins left="0.70866141732283472" right="0.70866141732283472" top="0.74803149606299213" bottom="0.74803149606299213" header="0.31496062992125984" footer="0.31496062992125984"/>
  <pageSetup fitToWidth="2" fitToHeight="2" orientation="landscape" horizontalDpi="300" verticalDpi="300" r:id="rId1"/>
  <rowBreaks count="3" manualBreakCount="3">
    <brk id="1" max="16383" man="1"/>
    <brk id="2" max="16383" man="1"/>
    <brk id="3" max="16383" man="1"/>
  </rowBreaks>
  <colBreaks count="4" manualBreakCount="4">
    <brk id="6" max="1048575" man="1"/>
    <brk id="11" max="1048575" man="1"/>
    <brk id="18" max="1048575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2022-10-25T04:24:58Z</cp:lastPrinted>
  <dcterms:created xsi:type="dcterms:W3CDTF">2022-10-24T12:26:49Z</dcterms:created>
  <dcterms:modified xsi:type="dcterms:W3CDTF">2022-10-25T04:43:31Z</dcterms:modified>
</cp:coreProperties>
</file>