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 Molina\OneDrive\Documentos\"/>
    </mc:Choice>
  </mc:AlternateContent>
  <bookViews>
    <workbookView xWindow="0" yWindow="0" windowWidth="10130" windowHeight="33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3" i="1" l="1"/>
  <c r="C91" i="1"/>
  <c r="AG17" i="1" l="1"/>
  <c r="AG11" i="1"/>
  <c r="AG5" i="1"/>
  <c r="AF5" i="1"/>
  <c r="Z23" i="1"/>
  <c r="Z17" i="1"/>
  <c r="Z11" i="1"/>
  <c r="Z5" i="1"/>
  <c r="R32" i="1"/>
  <c r="S29" i="1" s="1"/>
  <c r="S35" i="1"/>
  <c r="S23" i="1"/>
  <c r="S17" i="1"/>
  <c r="S11" i="1"/>
  <c r="S5" i="1"/>
  <c r="K23" i="1" l="1"/>
  <c r="L23" i="1"/>
  <c r="K17" i="1"/>
  <c r="L17" i="1" s="1"/>
  <c r="L11" i="1"/>
  <c r="F8" i="1"/>
  <c r="L5" i="1"/>
  <c r="D57" i="1" l="1"/>
  <c r="D52" i="1"/>
  <c r="E57" i="1" s="1"/>
  <c r="D40" i="1"/>
  <c r="D41" i="1" s="1"/>
  <c r="E43" i="1" s="1"/>
  <c r="C39" i="1"/>
  <c r="E33" i="1"/>
  <c r="E34" i="1" s="1"/>
  <c r="E44" i="1" s="1"/>
  <c r="F21" i="1"/>
  <c r="F13" i="1"/>
  <c r="F4" i="1" s="1"/>
  <c r="F22" i="1" s="1"/>
  <c r="C17" i="1"/>
  <c r="C22" i="1" s="1"/>
  <c r="E58" i="1" l="1"/>
  <c r="E61" i="1" s="1"/>
  <c r="E63" i="1" s="1"/>
</calcChain>
</file>

<file path=xl/sharedStrings.xml><?xml version="1.0" encoding="utf-8"?>
<sst xmlns="http://schemas.openxmlformats.org/spreadsheetml/2006/main" count="159" uniqueCount="149">
  <si>
    <t xml:space="preserve">ACTIVO </t>
  </si>
  <si>
    <t>afectivo y valores realizados</t>
  </si>
  <si>
    <t xml:space="preserve">cuentas por cobrar </t>
  </si>
  <si>
    <t xml:space="preserve">anticipo a proveedores </t>
  </si>
  <si>
    <t xml:space="preserve">provision cuentas incobrables </t>
  </si>
  <si>
    <t xml:space="preserve">inventarios </t>
  </si>
  <si>
    <t xml:space="preserve">Total Activo Circulante </t>
  </si>
  <si>
    <t>ACTVO CIRCULANTE:</t>
  </si>
  <si>
    <t xml:space="preserve">Activo No Circulante </t>
  </si>
  <si>
    <t>Inmuebles Maqeuinarias y Equipo</t>
  </si>
  <si>
    <t xml:space="preserve">(-) Depreciación Acomulada </t>
  </si>
  <si>
    <t xml:space="preserve">Total Activo Fijo </t>
  </si>
  <si>
    <t xml:space="preserve">TOTAL ACTIVOS </t>
  </si>
  <si>
    <t>PASIVO</t>
  </si>
  <si>
    <t xml:space="preserve">Proveedores </t>
  </si>
  <si>
    <t xml:space="preserve">Acreedores Bancarios corto plazo </t>
  </si>
  <si>
    <t xml:space="preserve">Impuesto por pagar </t>
  </si>
  <si>
    <t xml:space="preserve">Total Pasivo corto plazo </t>
  </si>
  <si>
    <t>Documentos x por LP</t>
  </si>
  <si>
    <t xml:space="preserve">Acreedores Hipotecarios </t>
  </si>
  <si>
    <t xml:space="preserve">Obligaciones </t>
  </si>
  <si>
    <t xml:space="preserve">Total Pasivo Largo Plazo </t>
  </si>
  <si>
    <t xml:space="preserve">CAPITAL CONTABLE </t>
  </si>
  <si>
    <t xml:space="preserve">Capital Social </t>
  </si>
  <si>
    <t xml:space="preserve">Reserva Legal </t>
  </si>
  <si>
    <t>Reserva de Reinversión</t>
  </si>
  <si>
    <t xml:space="preserve">Utilidad de Ejercicios anteriores </t>
  </si>
  <si>
    <t xml:space="preserve">Utilidad del Ejercicio </t>
  </si>
  <si>
    <t>TOTAL PASIVO (+) CAPITAL</t>
  </si>
  <si>
    <t>Sección "_____", S.A. de C.V</t>
  </si>
  <si>
    <t>Al 31 de diciembre del 2008</t>
  </si>
  <si>
    <t>Ventas</t>
  </si>
  <si>
    <t>Menos:</t>
  </si>
  <si>
    <t xml:space="preserve">Descuentos sobre ventas </t>
  </si>
  <si>
    <t xml:space="preserve">Devoluciones sobre ventas </t>
  </si>
  <si>
    <t xml:space="preserve">Ventas netas </t>
  </si>
  <si>
    <t xml:space="preserve">Inventario Inicial </t>
  </si>
  <si>
    <t xml:space="preserve">Compras </t>
  </si>
  <si>
    <t xml:space="preserve">Mas Gastos de Compras </t>
  </si>
  <si>
    <t xml:space="preserve">Compras Totales </t>
  </si>
  <si>
    <t xml:space="preserve">Menos Descuentos Sobre Compras </t>
  </si>
  <si>
    <t>Mercancias Disponibles para la Venta</t>
  </si>
  <si>
    <t xml:space="preserve">Menos inventario Final </t>
  </si>
  <si>
    <t xml:space="preserve">Costo de Ventas </t>
  </si>
  <si>
    <t xml:space="preserve">Utilidad en Ventas </t>
  </si>
  <si>
    <t xml:space="preserve">Gastos Generales </t>
  </si>
  <si>
    <t xml:space="preserve">Costo de Venta </t>
  </si>
  <si>
    <t xml:space="preserve">Sueldos y comisiones a vendedores </t>
  </si>
  <si>
    <t xml:space="preserve">Sueldo de la oficina de ventas </t>
  </si>
  <si>
    <t xml:space="preserve">Viáticos </t>
  </si>
  <si>
    <t xml:space="preserve">Fletes de mercancía remitidas </t>
  </si>
  <si>
    <t xml:space="preserve">Depreciasión del Equipo Transporte </t>
  </si>
  <si>
    <t xml:space="preserve">Teléfono </t>
  </si>
  <si>
    <t>Gastos Administrativos</t>
  </si>
  <si>
    <t>Sueldos de oficina</t>
  </si>
  <si>
    <t xml:space="preserve">Servicios Públicos </t>
  </si>
  <si>
    <t xml:space="preserve">Depreciación del edificio </t>
  </si>
  <si>
    <t xml:space="preserve">Depreciasión del equipo de oficina </t>
  </si>
  <si>
    <t xml:space="preserve">Utilidad de operación </t>
  </si>
  <si>
    <t>Otros ingresos</t>
  </si>
  <si>
    <t xml:space="preserve">Dividendos cobrados </t>
  </si>
  <si>
    <t xml:space="preserve">Utilidad antes de impuestos </t>
  </si>
  <si>
    <t xml:space="preserve">Impuestos a la utilidad </t>
  </si>
  <si>
    <t xml:space="preserve">Utilidad Neta </t>
  </si>
  <si>
    <t>Sección "___", S.A. de C.V.</t>
  </si>
  <si>
    <t xml:space="preserve">ESTADO DE RESULTADOS </t>
  </si>
  <si>
    <t>Del 1. De enero AL 31 de dicimebre de 2008</t>
  </si>
  <si>
    <t xml:space="preserve">ACTIVO CIRCULANTE </t>
  </si>
  <si>
    <t>MENOS PASIVO A CORTO PLAZO</t>
  </si>
  <si>
    <t xml:space="preserve">QUE TENEMOS DE SOBRE 17 MIL PESOS CONTRA EL TOTAL DE LAS DEUDAS </t>
  </si>
  <si>
    <t>ENTRE PASIVO A CORTO PLAZO</t>
  </si>
  <si>
    <t xml:space="preserve">POR CADA PESO QUE DEBEMOS AUN NOS SOBRAN 23 CENTAVOS </t>
  </si>
  <si>
    <t>RAZÓN DE CAPITAL DE TRABAJO</t>
  </si>
  <si>
    <t>RAZÓN DE CIRCULANTE</t>
  </si>
  <si>
    <t>RAZÓN DE LIQUIDEZ (PRUEBA DEL ACIDO)</t>
  </si>
  <si>
    <t xml:space="preserve">ACTIVOS DISPONIBLES MENOS INVENTARIOS </t>
  </si>
  <si>
    <t xml:space="preserve">ENTRE PASIVO A CORTO PLAZO </t>
  </si>
  <si>
    <t>ALCANZAMOS A PAGAR HASTA EL 51 PORCIENTO DE LAS DEUDAS</t>
  </si>
  <si>
    <t xml:space="preserve">ESTADO DE POSICIÓN FINANCIERA </t>
  </si>
  <si>
    <t>RAZÓN DE PAGO INMEDIATO</t>
  </si>
  <si>
    <t xml:space="preserve">ACTIVO CIRCULANTE MENOS INVENTARIOS MENOS CUENTAS POR COBRAR </t>
  </si>
  <si>
    <t xml:space="preserve">PODEMOS PAGAR SOLO 78 CENTAVOS POR CADA PESO QUE SE DEBE </t>
  </si>
  <si>
    <t xml:space="preserve">ROTACION DE CARTERAS </t>
  </si>
  <si>
    <t>VENTAS NETAS A CREDITOS</t>
  </si>
  <si>
    <t xml:space="preserve">PROMEDIO DE CUENTAS POR COBRAR </t>
  </si>
  <si>
    <t>COMLEMENTACION DE DATOS A LIBRE ALBEDRIO PARA PODER SACAR LAS ZONES FINANCIERAS</t>
  </si>
  <si>
    <t xml:space="preserve">VENTAS NETAS A CREDITO </t>
  </si>
  <si>
    <t xml:space="preserve">SALDO INICIAL DE LA CARTERA </t>
  </si>
  <si>
    <t xml:space="preserve">DATOS COMPLEMENTARIOS </t>
  </si>
  <si>
    <t xml:space="preserve">SALDO INICIAL + SALDO FINAL ENTRE DOS </t>
  </si>
  <si>
    <t xml:space="preserve">SALDO PROMEDIO DE LA CARTERA </t>
  </si>
  <si>
    <t>LA CARTERA SE HA RENOVADO 8.78  VECES EN EL PERIODO</t>
  </si>
  <si>
    <t xml:space="preserve">DIAS DE CARTERA </t>
  </si>
  <si>
    <t>360 DIAS DEL AÑO</t>
  </si>
  <si>
    <t xml:space="preserve">ROTACIÓN DE CARTERA </t>
  </si>
  <si>
    <t xml:space="preserve">NOS MARCA QUE SE HA RECUPERADO LA CARTERA EN UN PROMEDIO DE 41.00 DIAS </t>
  </si>
  <si>
    <t xml:space="preserve">ROTACIÓN DE CUENTAS POR COBRAR </t>
  </si>
  <si>
    <t xml:space="preserve">COMPRAS A CREDITO </t>
  </si>
  <si>
    <t>Costo de Articulos Vendidos:</t>
  </si>
  <si>
    <t>COMPRAS A CREDITO</t>
  </si>
  <si>
    <t xml:space="preserve">PROMEDIO DE CUENTAS </t>
  </si>
  <si>
    <t xml:space="preserve">ES EL MONTO INICIAL  DE LA CARTERA </t>
  </si>
  <si>
    <t>SALDO PROMEDIO DE CUENTAS POR  CBR</t>
  </si>
  <si>
    <t xml:space="preserve">SALDO + SALDO FINAL ENTRE DOS </t>
  </si>
  <si>
    <t xml:space="preserve">ES EL MONTO INICIAL DE LA CARTERA </t>
  </si>
  <si>
    <t>SALDO PROMEDIO DE CUENTAS POR CBR</t>
  </si>
  <si>
    <t>SALDO PROMEDIO DE LA CUENTA POR PG</t>
  </si>
  <si>
    <t>LA DEUDA CON PROVEEDORES SE HA RENOVADO 3.78 VECES EN EL AÑO</t>
  </si>
  <si>
    <t xml:space="preserve">DIAS DE PAGO DE CUENTAS POR COBRAR  </t>
  </si>
  <si>
    <t xml:space="preserve">DIAS DEL AÑO </t>
  </si>
  <si>
    <t xml:space="preserve">ROTACION DE CUENTAS POR PAGAR </t>
  </si>
  <si>
    <t xml:space="preserve">EL PLAZO DE PAGO DE LAS CUENTAS POR PAGAR ES DE UN PROMEDIO 95.12 DIAS </t>
  </si>
  <si>
    <t xml:space="preserve">ROTACION DE INVENTARIOS </t>
  </si>
  <si>
    <t>EL INVENTARIO SE HA RENOVADO EN EL AÑO (ES DECIR EL TIEMPO QUE TARDA EN SALIR LA MERCANCIA PARA RENOVARLA</t>
  </si>
  <si>
    <t xml:space="preserve">COSTO DE LO VENDIDO </t>
  </si>
  <si>
    <t xml:space="preserve">INVENTARIO PROMEDIO </t>
  </si>
  <si>
    <t xml:space="preserve">DIAS DE INVENTARIO </t>
  </si>
  <si>
    <t>DIAS DEL AÑO</t>
  </si>
  <si>
    <t>ROTACION DE INVENTARIO</t>
  </si>
  <si>
    <t xml:space="preserve">MARGEN DE UTILIDAD SOBRE VENTAS </t>
  </si>
  <si>
    <t>UTILIDAD NETA</t>
  </si>
  <si>
    <t xml:space="preserve">VENTAS NETAS </t>
  </si>
  <si>
    <t xml:space="preserve">NOS DICE QUE EL MONDTO DE LAS VENTAS DEL PERIDO GAN REDITUADO EN 1% DE GANANCIAS </t>
  </si>
  <si>
    <t>RENDIMIENTO DE CAPITAL SOCIAL</t>
  </si>
  <si>
    <t xml:space="preserve">UTILIDAD NETA </t>
  </si>
  <si>
    <t xml:space="preserve">CAPITAL SOCIAL </t>
  </si>
  <si>
    <t>ES EL RENDIMIENTO DEL CAPITAL APOSTANDO ALA EMPRESA EN EL AÑO</t>
  </si>
  <si>
    <t xml:space="preserve">RENDIMIENTO SOBRE EL PATRIMONIO </t>
  </si>
  <si>
    <t xml:space="preserve">ES EL RENDIMIENTO DEL CAPITAL APOTADO MAS LAS UTILIDADES RETENIDAS EN LA EMPRESA </t>
  </si>
  <si>
    <t xml:space="preserve">RENDIMIENTO SOBRE LA INVERSION </t>
  </si>
  <si>
    <t xml:space="preserve">ACTIVO TOTAL </t>
  </si>
  <si>
    <t xml:space="preserve">ES EL RENDIMIENTO QUE PRODUCEN TODOS LOS ACTIVOS DE LA EMPRESA </t>
  </si>
  <si>
    <t>RAZONES DE ENDEUDAMIENTO</t>
  </si>
  <si>
    <t>APALANCAMIENTO</t>
  </si>
  <si>
    <t>DEUDA A LARGO PLAZO</t>
  </si>
  <si>
    <t xml:space="preserve">COBERTURA </t>
  </si>
  <si>
    <t>PASIVO TOTAL</t>
  </si>
  <si>
    <t>ACTIVO TOTAL</t>
  </si>
  <si>
    <t>PASIVO A LARGO PLAZO</t>
  </si>
  <si>
    <t xml:space="preserve">UTILIDAD DE OPERACIÓN </t>
  </si>
  <si>
    <t>INTERESES A CARGO</t>
  </si>
  <si>
    <t xml:space="preserve">NOS DICE QUE DEL TOTAL DEL ACTIVO LAS DEUDAS ABARCAN EL 47.53% DE ESTE (LO QUE DEBEMOS </t>
  </si>
  <si>
    <t>NOS DICE QUE LA EMPRESA ESTA APALANCADA EN UN 90.57% , ES DECIR, QUE LOS ACREEDORES SON DUEÑOS DE ESE PORCENTAJE DE LA EMPRESA</t>
  </si>
  <si>
    <t>ESTA RAZÓN NOS INDICA QUE EL PASIVO A MÁS DE DOS AÑOS ES DE 66%</t>
  </si>
  <si>
    <t xml:space="preserve">intereses a favor </t>
  </si>
  <si>
    <t>interes a cargo (pago)</t>
  </si>
  <si>
    <t>resultado intregral de financiamiento</t>
  </si>
  <si>
    <t xml:space="preserve">NOS DICE QUE LA UTILIDAD DE OPERACIÓN CUBRE 31.80% DE LOS INTERESES A CARGO DEL EJERCICIO </t>
  </si>
  <si>
    <t xml:space="preserve">SON LOS DIAS EN QUE EL INVENTARIO SE HA RENOVADO EN EL AÑO (EL TIEMPO QUE TARDA EN SALIR LA MERCANCIA PARA RENOVARLA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</si>
</sst>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0" fontId="0" fillId="0" borderId="5" xfId="0" applyBorder="1"/>
    <xf numFmtId="9" fontId="0" fillId="0" borderId="0" xfId="3" applyFont="1"/>
    <xf numFmtId="0" fontId="7" fillId="0" borderId="0" xfId="0" applyFont="1"/>
    <xf numFmtId="165" fontId="0" fillId="0" borderId="0" xfId="2" applyNumberFormat="1" applyFont="1"/>
    <xf numFmtId="0" fontId="0" fillId="0" borderId="15" xfId="0" applyBorder="1"/>
    <xf numFmtId="44" fontId="0" fillId="0" borderId="15" xfId="1" applyFont="1" applyBorder="1"/>
    <xf numFmtId="44" fontId="0" fillId="0" borderId="15" xfId="1" applyFont="1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44" fontId="0" fillId="0" borderId="18" xfId="1" applyFont="1" applyBorder="1"/>
    <xf numFmtId="44" fontId="0" fillId="0" borderId="20" xfId="1" applyFont="1" applyBorder="1"/>
    <xf numFmtId="44" fontId="0" fillId="0" borderId="23" xfId="0" applyNumberFormat="1" applyBorder="1"/>
    <xf numFmtId="0" fontId="7" fillId="0" borderId="4" xfId="0" applyFont="1" applyBorder="1"/>
    <xf numFmtId="0" fontId="0" fillId="0" borderId="19" xfId="0" applyFill="1" applyBorder="1"/>
    <xf numFmtId="44" fontId="0" fillId="0" borderId="22" xfId="1" applyFont="1" applyBorder="1"/>
    <xf numFmtId="0" fontId="3" fillId="0" borderId="15" xfId="0" applyFont="1" applyBorder="1"/>
    <xf numFmtId="0" fontId="2" fillId="0" borderId="15" xfId="0" applyFont="1" applyBorder="1"/>
    <xf numFmtId="164" fontId="0" fillId="0" borderId="15" xfId="1" applyNumberFormat="1" applyFont="1" applyBorder="1"/>
    <xf numFmtId="44" fontId="2" fillId="0" borderId="15" xfId="1" applyFont="1" applyBorder="1"/>
    <xf numFmtId="44" fontId="1" fillId="0" borderId="15" xfId="1" applyFont="1" applyBorder="1"/>
    <xf numFmtId="44" fontId="5" fillId="0" borderId="15" xfId="1" applyFont="1" applyBorder="1"/>
    <xf numFmtId="0" fontId="0" fillId="0" borderId="17" xfId="0" applyBorder="1"/>
    <xf numFmtId="0" fontId="3" fillId="0" borderId="17" xfId="0" applyFont="1" applyBorder="1"/>
    <xf numFmtId="44" fontId="3" fillId="0" borderId="18" xfId="0" applyNumberFormat="1" applyFont="1" applyBorder="1"/>
    <xf numFmtId="0" fontId="3" fillId="0" borderId="19" xfId="0" applyFont="1" applyBorder="1"/>
    <xf numFmtId="0" fontId="2" fillId="0" borderId="19" xfId="0" applyFont="1" applyBorder="1"/>
    <xf numFmtId="44" fontId="2" fillId="0" borderId="20" xfId="1" applyFont="1" applyBorder="1"/>
    <xf numFmtId="0" fontId="0" fillId="0" borderId="19" xfId="0" applyFont="1" applyBorder="1"/>
    <xf numFmtId="0" fontId="3" fillId="0" borderId="21" xfId="0" applyFont="1" applyBorder="1"/>
    <xf numFmtId="44" fontId="3" fillId="0" borderId="22" xfId="0" applyNumberFormat="1" applyFont="1" applyBorder="1"/>
    <xf numFmtId="0" fontId="3" fillId="0" borderId="22" xfId="0" applyFont="1" applyBorder="1"/>
    <xf numFmtId="44" fontId="3" fillId="0" borderId="23" xfId="1" applyFont="1" applyBorder="1"/>
    <xf numFmtId="0" fontId="0" fillId="0" borderId="18" xfId="0" applyBorder="1"/>
    <xf numFmtId="0" fontId="4" fillId="0" borderId="19" xfId="0" applyFont="1" applyBorder="1"/>
    <xf numFmtId="44" fontId="6" fillId="0" borderId="20" xfId="1" applyFont="1" applyBorder="1"/>
    <xf numFmtId="44" fontId="5" fillId="0" borderId="20" xfId="1" applyFont="1" applyBorder="1"/>
    <xf numFmtId="0" fontId="2" fillId="0" borderId="21" xfId="0" applyFont="1" applyBorder="1"/>
    <xf numFmtId="44" fontId="6" fillId="0" borderId="23" xfId="1" applyFont="1" applyBorder="1"/>
    <xf numFmtId="44" fontId="0" fillId="5" borderId="12" xfId="1" applyFont="1" applyFill="1" applyBorder="1" applyAlignment="1">
      <alignment horizontal="center" vertical="center" wrapText="1"/>
    </xf>
    <xf numFmtId="44" fontId="0" fillId="5" borderId="13" xfId="1" applyFont="1" applyFill="1" applyBorder="1" applyAlignment="1">
      <alignment horizontal="center" vertical="center" wrapText="1"/>
    </xf>
    <xf numFmtId="44" fontId="0" fillId="5" borderId="14" xfId="1" applyFont="1" applyFill="1" applyBorder="1" applyAlignment="1">
      <alignment horizontal="center" vertical="center" wrapText="1"/>
    </xf>
    <xf numFmtId="44" fontId="0" fillId="5" borderId="12" xfId="0" applyNumberForma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4" fontId="0" fillId="5" borderId="12" xfId="1" applyFont="1" applyFill="1" applyBorder="1" applyAlignment="1">
      <alignment horizontal="center"/>
    </xf>
    <xf numFmtId="44" fontId="0" fillId="5" borderId="14" xfId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4" fontId="0" fillId="5" borderId="1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43" fontId="0" fillId="5" borderId="12" xfId="2" applyFont="1" applyFill="1" applyBorder="1" applyAlignment="1">
      <alignment horizontal="center" vertical="center" wrapText="1"/>
    </xf>
    <xf numFmtId="43" fontId="0" fillId="5" borderId="13" xfId="2" applyFont="1" applyFill="1" applyBorder="1" applyAlignment="1">
      <alignment horizontal="center" vertical="center" wrapText="1"/>
    </xf>
    <xf numFmtId="43" fontId="0" fillId="5" borderId="14" xfId="2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4" fontId="0" fillId="5" borderId="12" xfId="1" applyFont="1" applyFill="1" applyBorder="1" applyAlignment="1">
      <alignment horizontal="center" vertical="center"/>
    </xf>
    <xf numFmtId="44" fontId="0" fillId="5" borderId="14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0" fillId="5" borderId="3" xfId="1" applyFont="1" applyFill="1" applyBorder="1" applyAlignment="1">
      <alignment horizontal="center" vertical="center" wrapText="1"/>
    </xf>
    <xf numFmtId="44" fontId="0" fillId="5" borderId="4" xfId="1" applyFont="1" applyFill="1" applyBorder="1" applyAlignment="1">
      <alignment horizontal="center" vertical="center" wrapText="1"/>
    </xf>
    <xf numFmtId="44" fontId="0" fillId="5" borderId="5" xfId="1" applyFont="1" applyFill="1" applyBorder="1" applyAlignment="1">
      <alignment horizontal="center" vertical="center" wrapText="1"/>
    </xf>
    <xf numFmtId="44" fontId="0" fillId="5" borderId="6" xfId="1" applyFont="1" applyFill="1" applyBorder="1" applyAlignment="1">
      <alignment horizontal="center" vertical="center" wrapText="1"/>
    </xf>
    <xf numFmtId="44" fontId="0" fillId="5" borderId="8" xfId="1" applyFont="1" applyFill="1" applyBorder="1" applyAlignment="1">
      <alignment horizontal="center" vertical="center" wrapText="1"/>
    </xf>
    <xf numFmtId="44" fontId="0" fillId="5" borderId="13" xfId="1" applyFont="1" applyFill="1" applyBorder="1" applyAlignment="1">
      <alignment horizontal="center" vertical="center"/>
    </xf>
    <xf numFmtId="44" fontId="0" fillId="5" borderId="0" xfId="1" applyFont="1" applyFill="1" applyBorder="1" applyAlignment="1">
      <alignment horizontal="center" vertical="center" wrapText="1"/>
    </xf>
    <xf numFmtId="44" fontId="0" fillId="5" borderId="7" xfId="1" applyFont="1" applyFill="1" applyBorder="1" applyAlignment="1">
      <alignment horizontal="center" vertical="center" wrapText="1"/>
    </xf>
    <xf numFmtId="43" fontId="0" fillId="5" borderId="12" xfId="2" applyFont="1" applyFill="1" applyBorder="1" applyAlignment="1">
      <alignment horizontal="center" vertical="center"/>
    </xf>
    <xf numFmtId="43" fontId="0" fillId="5" borderId="13" xfId="2" applyFont="1" applyFill="1" applyBorder="1" applyAlignment="1">
      <alignment horizontal="center" vertical="center"/>
    </xf>
    <xf numFmtId="43" fontId="0" fillId="5" borderId="14" xfId="2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10" fontId="0" fillId="5" borderId="12" xfId="3" applyNumberFormat="1" applyFont="1" applyFill="1" applyBorder="1" applyAlignment="1">
      <alignment horizontal="center" vertical="center" wrapText="1"/>
    </xf>
    <xf numFmtId="10" fontId="0" fillId="5" borderId="13" xfId="3" applyNumberFormat="1" applyFont="1" applyFill="1" applyBorder="1" applyAlignment="1">
      <alignment horizontal="center" vertical="center" wrapText="1"/>
    </xf>
    <xf numFmtId="10" fontId="0" fillId="5" borderId="14" xfId="3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1"/>
  <sheetViews>
    <sheetView tabSelected="1" zoomScale="40" zoomScaleNormal="40" workbookViewId="0">
      <selection activeCell="B2" sqref="B2:F2"/>
    </sheetView>
  </sheetViews>
  <sheetFormatPr baseColWidth="10" defaultRowHeight="14.5" x14ac:dyDescent="0.35"/>
  <cols>
    <col min="2" max="2" width="32.54296875" customWidth="1"/>
    <col min="3" max="3" width="14" customWidth="1"/>
    <col min="4" max="4" width="14.1796875" customWidth="1"/>
    <col min="5" max="5" width="29.81640625" customWidth="1"/>
    <col min="6" max="6" width="14.6328125" customWidth="1"/>
    <col min="8" max="8" width="16" customWidth="1"/>
    <col min="11" max="12" width="11.08984375" bestFit="1" customWidth="1"/>
    <col min="13" max="13" width="16" customWidth="1"/>
    <col min="18" max="18" width="12.08984375" bestFit="1" customWidth="1"/>
    <col min="19" max="19" width="11.7265625" bestFit="1" customWidth="1"/>
    <col min="20" max="20" width="18.90625" customWidth="1"/>
    <col min="22" max="22" width="13.81640625" customWidth="1"/>
    <col min="25" max="25" width="12.7265625" customWidth="1"/>
    <col min="27" max="27" width="19.26953125" customWidth="1"/>
    <col min="29" max="29" width="15.453125" customWidth="1"/>
    <col min="32" max="32" width="12.08984375" bestFit="1" customWidth="1"/>
    <col min="34" max="34" width="22.7265625" customWidth="1"/>
  </cols>
  <sheetData>
    <row r="1" spans="2:34" ht="15" thickBot="1" x14ac:dyDescent="0.4">
      <c r="B1" s="102" t="s">
        <v>29</v>
      </c>
      <c r="C1" s="103"/>
      <c r="D1" s="103"/>
      <c r="E1" s="103"/>
      <c r="F1" s="104"/>
    </row>
    <row r="2" spans="2:34" ht="15" thickBot="1" x14ac:dyDescent="0.4">
      <c r="B2" s="102" t="s">
        <v>78</v>
      </c>
      <c r="C2" s="103"/>
      <c r="D2" s="103"/>
      <c r="E2" s="103"/>
      <c r="F2" s="104"/>
    </row>
    <row r="3" spans="2:34" ht="15" thickBot="1" x14ac:dyDescent="0.4">
      <c r="B3" s="105" t="s">
        <v>30</v>
      </c>
      <c r="C3" s="106"/>
      <c r="D3" s="106"/>
      <c r="E3" s="106"/>
      <c r="F3" s="107"/>
    </row>
    <row r="4" spans="2:34" ht="15" thickBot="1" x14ac:dyDescent="0.4">
      <c r="B4" s="16"/>
      <c r="C4" s="29"/>
      <c r="D4" s="29"/>
      <c r="E4" s="30" t="s">
        <v>13</v>
      </c>
      <c r="F4" s="31">
        <f>+F8+F13</f>
        <v>105700</v>
      </c>
    </row>
    <row r="5" spans="2:34" ht="14.5" customHeight="1" x14ac:dyDescent="0.35">
      <c r="B5" s="32" t="s">
        <v>0</v>
      </c>
      <c r="C5" s="8"/>
      <c r="D5" s="8"/>
      <c r="E5" s="8" t="s">
        <v>14</v>
      </c>
      <c r="F5" s="18">
        <v>5650</v>
      </c>
      <c r="H5" s="59" t="s">
        <v>72</v>
      </c>
      <c r="I5" s="123" t="s">
        <v>67</v>
      </c>
      <c r="J5" s="124"/>
      <c r="K5" s="77">
        <v>78800</v>
      </c>
      <c r="L5" s="49">
        <f>+K5-K8</f>
        <v>43500</v>
      </c>
      <c r="M5" s="129" t="s">
        <v>69</v>
      </c>
      <c r="O5" s="59" t="s">
        <v>82</v>
      </c>
      <c r="P5" s="79" t="s">
        <v>83</v>
      </c>
      <c r="Q5" s="80"/>
      <c r="R5" s="46">
        <v>180000</v>
      </c>
      <c r="S5" s="49">
        <f>+R5/R8</f>
        <v>8.7804878048780495</v>
      </c>
      <c r="T5" s="52" t="s">
        <v>91</v>
      </c>
      <c r="V5" s="59" t="s">
        <v>119</v>
      </c>
      <c r="W5" s="123" t="s">
        <v>120</v>
      </c>
      <c r="X5" s="124"/>
      <c r="Y5" s="77">
        <v>2550</v>
      </c>
      <c r="Z5" s="140">
        <f>+Y5/Y8</f>
        <v>6.0642092746730084E-3</v>
      </c>
      <c r="AA5" s="74" t="s">
        <v>122</v>
      </c>
      <c r="AC5" s="59" t="s">
        <v>132</v>
      </c>
      <c r="AD5" s="123" t="s">
        <v>136</v>
      </c>
      <c r="AE5" s="124"/>
      <c r="AF5" s="77">
        <f>+F8+F13</f>
        <v>105700</v>
      </c>
      <c r="AG5" s="140">
        <f>+AF5/AF8</f>
        <v>0.47526978417266186</v>
      </c>
      <c r="AH5" s="143" t="s">
        <v>141</v>
      </c>
    </row>
    <row r="6" spans="2:34" x14ac:dyDescent="0.35">
      <c r="B6" s="33" t="s">
        <v>7</v>
      </c>
      <c r="C6" s="8"/>
      <c r="D6" s="8"/>
      <c r="E6" s="8" t="s">
        <v>15</v>
      </c>
      <c r="F6" s="18">
        <v>28200</v>
      </c>
      <c r="H6" s="60"/>
      <c r="I6" s="125"/>
      <c r="J6" s="126"/>
      <c r="K6" s="91"/>
      <c r="L6" s="50"/>
      <c r="M6" s="130"/>
      <c r="O6" s="60"/>
      <c r="P6" s="81"/>
      <c r="Q6" s="82"/>
      <c r="R6" s="47"/>
      <c r="S6" s="50"/>
      <c r="T6" s="53"/>
      <c r="V6" s="60"/>
      <c r="W6" s="125"/>
      <c r="X6" s="126"/>
      <c r="Y6" s="91"/>
      <c r="Z6" s="141"/>
      <c r="AA6" s="75"/>
      <c r="AC6" s="60"/>
      <c r="AD6" s="125"/>
      <c r="AE6" s="126"/>
      <c r="AF6" s="91"/>
      <c r="AG6" s="141"/>
      <c r="AH6" s="144"/>
    </row>
    <row r="7" spans="2:34" ht="15" thickBot="1" x14ac:dyDescent="0.4">
      <c r="B7" s="11" t="s">
        <v>1</v>
      </c>
      <c r="C7" s="25">
        <v>20000</v>
      </c>
      <c r="D7" s="8"/>
      <c r="E7" s="8" t="s">
        <v>16</v>
      </c>
      <c r="F7" s="18">
        <v>1450</v>
      </c>
      <c r="H7" s="60"/>
      <c r="I7" s="127"/>
      <c r="J7" s="128"/>
      <c r="K7" s="78"/>
      <c r="L7" s="50"/>
      <c r="M7" s="130"/>
      <c r="O7" s="60"/>
      <c r="P7" s="83"/>
      <c r="Q7" s="84"/>
      <c r="R7" s="48"/>
      <c r="S7" s="50"/>
      <c r="T7" s="53"/>
      <c r="V7" s="60"/>
      <c r="W7" s="127"/>
      <c r="X7" s="128"/>
      <c r="Y7" s="78"/>
      <c r="Z7" s="141"/>
      <c r="AA7" s="75"/>
      <c r="AC7" s="60"/>
      <c r="AD7" s="127"/>
      <c r="AE7" s="128"/>
      <c r="AF7" s="78"/>
      <c r="AG7" s="141"/>
      <c r="AH7" s="144"/>
    </row>
    <row r="8" spans="2:34" x14ac:dyDescent="0.35">
      <c r="B8" s="11" t="s">
        <v>2</v>
      </c>
      <c r="C8" s="9">
        <v>26000</v>
      </c>
      <c r="D8" s="8"/>
      <c r="E8" s="24" t="s">
        <v>17</v>
      </c>
      <c r="F8" s="34">
        <f>F5+F6+F7</f>
        <v>35300</v>
      </c>
      <c r="H8" s="60"/>
      <c r="I8" s="55" t="s">
        <v>68</v>
      </c>
      <c r="J8" s="55"/>
      <c r="K8" s="57">
        <v>35300</v>
      </c>
      <c r="L8" s="50"/>
      <c r="M8" s="130"/>
      <c r="O8" s="60"/>
      <c r="P8" s="55" t="s">
        <v>84</v>
      </c>
      <c r="Q8" s="55"/>
      <c r="R8" s="57">
        <v>20500</v>
      </c>
      <c r="S8" s="50"/>
      <c r="T8" s="53"/>
      <c r="V8" s="60"/>
      <c r="W8" s="55" t="s">
        <v>121</v>
      </c>
      <c r="X8" s="55"/>
      <c r="Y8" s="57">
        <v>420500</v>
      </c>
      <c r="Z8" s="141"/>
      <c r="AA8" s="75"/>
      <c r="AC8" s="60"/>
      <c r="AD8" s="55" t="s">
        <v>137</v>
      </c>
      <c r="AE8" s="55"/>
      <c r="AF8" s="57">
        <v>222400</v>
      </c>
      <c r="AG8" s="141"/>
      <c r="AH8" s="144"/>
    </row>
    <row r="9" spans="2:34" ht="15" thickBot="1" x14ac:dyDescent="0.4">
      <c r="B9" s="11" t="s">
        <v>3</v>
      </c>
      <c r="C9" s="9">
        <v>8600</v>
      </c>
      <c r="D9" s="8"/>
      <c r="E9" s="8"/>
      <c r="F9" s="18"/>
      <c r="H9" s="61"/>
      <c r="I9" s="56"/>
      <c r="J9" s="56"/>
      <c r="K9" s="58"/>
      <c r="L9" s="51"/>
      <c r="M9" s="131"/>
      <c r="O9" s="61"/>
      <c r="P9" s="56"/>
      <c r="Q9" s="56"/>
      <c r="R9" s="58"/>
      <c r="S9" s="51"/>
      <c r="T9" s="54"/>
      <c r="V9" s="61"/>
      <c r="W9" s="56"/>
      <c r="X9" s="56"/>
      <c r="Y9" s="58"/>
      <c r="Z9" s="142"/>
      <c r="AA9" s="76"/>
      <c r="AC9" s="61"/>
      <c r="AD9" s="56"/>
      <c r="AE9" s="56"/>
      <c r="AF9" s="58"/>
      <c r="AG9" s="142"/>
      <c r="AH9" s="145"/>
    </row>
    <row r="10" spans="2:34" ht="15" thickBot="1" x14ac:dyDescent="0.4">
      <c r="B10" s="11" t="s">
        <v>4</v>
      </c>
      <c r="C10" s="9">
        <v>-1200</v>
      </c>
      <c r="D10" s="8"/>
      <c r="E10" s="8" t="s">
        <v>18</v>
      </c>
      <c r="F10" s="18">
        <v>32000</v>
      </c>
      <c r="Z10" s="5"/>
    </row>
    <row r="11" spans="2:34" x14ac:dyDescent="0.35">
      <c r="B11" s="11" t="s">
        <v>5</v>
      </c>
      <c r="C11" s="9">
        <v>25400</v>
      </c>
      <c r="D11" s="8"/>
      <c r="E11" s="8" t="s">
        <v>19</v>
      </c>
      <c r="F11" s="18">
        <v>6800</v>
      </c>
      <c r="H11" s="59" t="s">
        <v>73</v>
      </c>
      <c r="I11" s="85" t="s">
        <v>67</v>
      </c>
      <c r="J11" s="86"/>
      <c r="K11" s="77">
        <v>78800</v>
      </c>
      <c r="L11" s="71">
        <f>+K11/K14</f>
        <v>2.2322946175637393</v>
      </c>
      <c r="M11" s="74" t="s">
        <v>71</v>
      </c>
      <c r="O11" s="59" t="s">
        <v>92</v>
      </c>
      <c r="P11" s="79" t="s">
        <v>93</v>
      </c>
      <c r="Q11" s="80"/>
      <c r="R11" s="46">
        <v>360</v>
      </c>
      <c r="S11" s="49">
        <f>+R11/R14</f>
        <v>41</v>
      </c>
      <c r="T11" s="52" t="s">
        <v>95</v>
      </c>
      <c r="V11" s="59" t="s">
        <v>123</v>
      </c>
      <c r="W11" s="123" t="s">
        <v>124</v>
      </c>
      <c r="X11" s="124"/>
      <c r="Y11" s="77">
        <v>2550</v>
      </c>
      <c r="Z11" s="140">
        <f>+Y11/Y14</f>
        <v>4.4270833333333336E-2</v>
      </c>
      <c r="AA11" s="129" t="s">
        <v>126</v>
      </c>
      <c r="AC11" s="59" t="s">
        <v>133</v>
      </c>
      <c r="AD11" s="123" t="s">
        <v>136</v>
      </c>
      <c r="AE11" s="124"/>
      <c r="AF11" s="77">
        <v>105700</v>
      </c>
      <c r="AG11" s="140">
        <f>+AF11/AF14</f>
        <v>0.90574121679520136</v>
      </c>
      <c r="AH11" s="52" t="s">
        <v>142</v>
      </c>
    </row>
    <row r="12" spans="2:34" x14ac:dyDescent="0.35">
      <c r="B12" s="33" t="s">
        <v>6</v>
      </c>
      <c r="C12" s="26">
        <v>78800</v>
      </c>
      <c r="D12" s="8"/>
      <c r="E12" s="8" t="s">
        <v>20</v>
      </c>
      <c r="F12" s="18">
        <v>31600</v>
      </c>
      <c r="H12" s="60"/>
      <c r="I12" s="87"/>
      <c r="J12" s="88"/>
      <c r="K12" s="91"/>
      <c r="L12" s="72"/>
      <c r="M12" s="75"/>
      <c r="O12" s="60"/>
      <c r="P12" s="81"/>
      <c r="Q12" s="82"/>
      <c r="R12" s="47"/>
      <c r="S12" s="50"/>
      <c r="T12" s="53"/>
      <c r="V12" s="60"/>
      <c r="W12" s="125"/>
      <c r="X12" s="126"/>
      <c r="Y12" s="91"/>
      <c r="Z12" s="141"/>
      <c r="AA12" s="130"/>
      <c r="AC12" s="60"/>
      <c r="AD12" s="125"/>
      <c r="AE12" s="126"/>
      <c r="AF12" s="91"/>
      <c r="AG12" s="141"/>
      <c r="AH12" s="53"/>
    </row>
    <row r="13" spans="2:34" ht="15" thickBot="1" x14ac:dyDescent="0.4">
      <c r="B13" s="11"/>
      <c r="C13" s="8"/>
      <c r="D13" s="8"/>
      <c r="E13" s="24" t="s">
        <v>21</v>
      </c>
      <c r="F13" s="34">
        <f>+F10+F11+F12</f>
        <v>70400</v>
      </c>
      <c r="H13" s="60"/>
      <c r="I13" s="89"/>
      <c r="J13" s="90"/>
      <c r="K13" s="78"/>
      <c r="L13" s="72"/>
      <c r="M13" s="75"/>
      <c r="O13" s="60"/>
      <c r="P13" s="83"/>
      <c r="Q13" s="84"/>
      <c r="R13" s="48"/>
      <c r="S13" s="50"/>
      <c r="T13" s="53"/>
      <c r="V13" s="60"/>
      <c r="W13" s="127"/>
      <c r="X13" s="128"/>
      <c r="Y13" s="78"/>
      <c r="Z13" s="141"/>
      <c r="AA13" s="130"/>
      <c r="AC13" s="60"/>
      <c r="AD13" s="127"/>
      <c r="AE13" s="128"/>
      <c r="AF13" s="78"/>
      <c r="AG13" s="141"/>
      <c r="AH13" s="53"/>
    </row>
    <row r="14" spans="2:34" x14ac:dyDescent="0.35">
      <c r="B14" s="33" t="s">
        <v>8</v>
      </c>
      <c r="C14" s="8"/>
      <c r="D14" s="8"/>
      <c r="E14" s="8"/>
      <c r="F14" s="12"/>
      <c r="H14" s="60"/>
      <c r="I14" s="92" t="s">
        <v>70</v>
      </c>
      <c r="J14" s="92"/>
      <c r="K14" s="77">
        <v>35300</v>
      </c>
      <c r="L14" s="72"/>
      <c r="M14" s="75"/>
      <c r="O14" s="60"/>
      <c r="P14" s="55" t="s">
        <v>94</v>
      </c>
      <c r="Q14" s="55"/>
      <c r="R14" s="57">
        <v>8.7804878048780495</v>
      </c>
      <c r="S14" s="50"/>
      <c r="T14" s="53"/>
      <c r="V14" s="60"/>
      <c r="W14" s="55" t="s">
        <v>125</v>
      </c>
      <c r="X14" s="55"/>
      <c r="Y14" s="57">
        <v>57600</v>
      </c>
      <c r="Z14" s="141"/>
      <c r="AA14" s="130"/>
      <c r="AC14" s="60"/>
      <c r="AD14" s="55" t="s">
        <v>22</v>
      </c>
      <c r="AE14" s="55"/>
      <c r="AF14" s="57">
        <v>116700</v>
      </c>
      <c r="AG14" s="141"/>
      <c r="AH14" s="53"/>
    </row>
    <row r="15" spans="2:34" ht="15" thickBot="1" x14ac:dyDescent="0.4">
      <c r="B15" s="11" t="s">
        <v>9</v>
      </c>
      <c r="C15" s="9">
        <v>154000</v>
      </c>
      <c r="D15" s="8"/>
      <c r="E15" s="23" t="s">
        <v>22</v>
      </c>
      <c r="F15" s="12"/>
      <c r="H15" s="61"/>
      <c r="I15" s="93"/>
      <c r="J15" s="93"/>
      <c r="K15" s="78"/>
      <c r="L15" s="73"/>
      <c r="M15" s="76"/>
      <c r="O15" s="61"/>
      <c r="P15" s="56"/>
      <c r="Q15" s="56"/>
      <c r="R15" s="58"/>
      <c r="S15" s="51"/>
      <c r="T15" s="54"/>
      <c r="V15" s="61"/>
      <c r="W15" s="56"/>
      <c r="X15" s="56"/>
      <c r="Y15" s="58"/>
      <c r="Z15" s="142"/>
      <c r="AA15" s="131"/>
      <c r="AC15" s="61"/>
      <c r="AD15" s="56"/>
      <c r="AE15" s="56"/>
      <c r="AF15" s="58"/>
      <c r="AG15" s="142"/>
      <c r="AH15" s="54"/>
    </row>
    <row r="16" spans="2:34" ht="15" thickBot="1" x14ac:dyDescent="0.4">
      <c r="B16" s="35" t="s">
        <v>10</v>
      </c>
      <c r="C16" s="9">
        <v>10400</v>
      </c>
      <c r="D16" s="8"/>
      <c r="E16" s="8" t="s">
        <v>23</v>
      </c>
      <c r="F16" s="18">
        <v>57600</v>
      </c>
    </row>
    <row r="17" spans="2:34" x14ac:dyDescent="0.35">
      <c r="B17" s="33" t="s">
        <v>11</v>
      </c>
      <c r="C17" s="26">
        <f>C15-C16</f>
        <v>143600</v>
      </c>
      <c r="D17" s="8"/>
      <c r="E17" s="8" t="s">
        <v>24</v>
      </c>
      <c r="F17" s="18">
        <v>31400</v>
      </c>
      <c r="H17" s="59" t="s">
        <v>74</v>
      </c>
      <c r="I17" s="79" t="s">
        <v>75</v>
      </c>
      <c r="J17" s="80"/>
      <c r="K17" s="49">
        <f>+C12-C11</f>
        <v>53400</v>
      </c>
      <c r="L17" s="94">
        <f>+K17/K20</f>
        <v>1.5127478753541077</v>
      </c>
      <c r="M17" s="74" t="s">
        <v>77</v>
      </c>
      <c r="O17" s="59" t="s">
        <v>96</v>
      </c>
      <c r="P17" s="134" t="s">
        <v>99</v>
      </c>
      <c r="Q17" s="135"/>
      <c r="R17" s="46">
        <v>123000</v>
      </c>
      <c r="S17" s="49">
        <f>+R17/R20</f>
        <v>3.7846153846153845</v>
      </c>
      <c r="T17" s="52" t="s">
        <v>107</v>
      </c>
      <c r="V17" s="59" t="s">
        <v>127</v>
      </c>
      <c r="W17" s="123" t="s">
        <v>124</v>
      </c>
      <c r="X17" s="124"/>
      <c r="Y17" s="77">
        <v>2550</v>
      </c>
      <c r="Z17" s="140">
        <f>+Y17/Y20</f>
        <v>2.1850899742930592E-2</v>
      </c>
      <c r="AA17" s="74" t="s">
        <v>128</v>
      </c>
      <c r="AC17" s="59" t="s">
        <v>134</v>
      </c>
      <c r="AD17" s="123" t="s">
        <v>138</v>
      </c>
      <c r="AE17" s="124"/>
      <c r="AF17" s="77">
        <v>70400</v>
      </c>
      <c r="AG17" s="140">
        <f>+AF17/AF20</f>
        <v>0.66603595080416278</v>
      </c>
      <c r="AH17" s="74" t="s">
        <v>143</v>
      </c>
    </row>
    <row r="18" spans="2:34" x14ac:dyDescent="0.35">
      <c r="B18" s="11"/>
      <c r="C18" s="8"/>
      <c r="D18" s="8"/>
      <c r="E18" s="8" t="s">
        <v>25</v>
      </c>
      <c r="F18" s="18">
        <v>19150</v>
      </c>
      <c r="H18" s="60"/>
      <c r="I18" s="81"/>
      <c r="J18" s="82"/>
      <c r="K18" s="50"/>
      <c r="L18" s="95"/>
      <c r="M18" s="75"/>
      <c r="O18" s="60"/>
      <c r="P18" s="136"/>
      <c r="Q18" s="137"/>
      <c r="R18" s="47"/>
      <c r="S18" s="50"/>
      <c r="T18" s="53"/>
      <c r="V18" s="60"/>
      <c r="W18" s="125"/>
      <c r="X18" s="126"/>
      <c r="Y18" s="91"/>
      <c r="Z18" s="141"/>
      <c r="AA18" s="75"/>
      <c r="AC18" s="60"/>
      <c r="AD18" s="125"/>
      <c r="AE18" s="126"/>
      <c r="AF18" s="91"/>
      <c r="AG18" s="141"/>
      <c r="AH18" s="75"/>
    </row>
    <row r="19" spans="2:34" ht="15" thickBot="1" x14ac:dyDescent="0.4">
      <c r="B19" s="11"/>
      <c r="C19" s="8"/>
      <c r="D19" s="8"/>
      <c r="E19" s="8" t="s">
        <v>26</v>
      </c>
      <c r="F19" s="18">
        <v>6000</v>
      </c>
      <c r="H19" s="60"/>
      <c r="I19" s="83"/>
      <c r="J19" s="84"/>
      <c r="K19" s="51"/>
      <c r="L19" s="95"/>
      <c r="M19" s="75"/>
      <c r="O19" s="60"/>
      <c r="P19" s="138"/>
      <c r="Q19" s="139"/>
      <c r="R19" s="48"/>
      <c r="S19" s="50"/>
      <c r="T19" s="53"/>
      <c r="V19" s="60"/>
      <c r="W19" s="127"/>
      <c r="X19" s="128"/>
      <c r="Y19" s="78"/>
      <c r="Z19" s="141"/>
      <c r="AA19" s="75"/>
      <c r="AC19" s="60"/>
      <c r="AD19" s="127"/>
      <c r="AE19" s="128"/>
      <c r="AF19" s="78"/>
      <c r="AG19" s="141"/>
      <c r="AH19" s="75"/>
    </row>
    <row r="20" spans="2:34" x14ac:dyDescent="0.35">
      <c r="B20" s="11"/>
      <c r="C20" s="8"/>
      <c r="D20" s="8"/>
      <c r="E20" s="8" t="s">
        <v>27</v>
      </c>
      <c r="F20" s="18">
        <v>2550</v>
      </c>
      <c r="H20" s="60"/>
      <c r="I20" s="55" t="s">
        <v>76</v>
      </c>
      <c r="J20" s="55"/>
      <c r="K20" s="77">
        <v>35300</v>
      </c>
      <c r="L20" s="95"/>
      <c r="M20" s="75"/>
      <c r="O20" s="60"/>
      <c r="P20" s="55" t="s">
        <v>100</v>
      </c>
      <c r="Q20" s="55"/>
      <c r="R20" s="57">
        <v>32500</v>
      </c>
      <c r="S20" s="50"/>
      <c r="T20" s="53"/>
      <c r="V20" s="60"/>
      <c r="W20" s="55" t="s">
        <v>22</v>
      </c>
      <c r="X20" s="55"/>
      <c r="Y20" s="57">
        <v>116700</v>
      </c>
      <c r="Z20" s="141"/>
      <c r="AA20" s="75"/>
      <c r="AC20" s="60"/>
      <c r="AD20" s="55" t="s">
        <v>136</v>
      </c>
      <c r="AE20" s="55"/>
      <c r="AF20" s="57">
        <v>105700</v>
      </c>
      <c r="AG20" s="141"/>
      <c r="AH20" s="75"/>
    </row>
    <row r="21" spans="2:34" ht="15" thickBot="1" x14ac:dyDescent="0.4">
      <c r="B21" s="11"/>
      <c r="C21" s="8"/>
      <c r="D21" s="8"/>
      <c r="E21" s="24" t="s">
        <v>22</v>
      </c>
      <c r="F21" s="34">
        <f>+F16+F17+F18+F19+F20</f>
        <v>116700</v>
      </c>
      <c r="H21" s="61"/>
      <c r="I21" s="56"/>
      <c r="J21" s="56"/>
      <c r="K21" s="78"/>
      <c r="L21" s="96"/>
      <c r="M21" s="76"/>
      <c r="O21" s="61"/>
      <c r="P21" s="56"/>
      <c r="Q21" s="56"/>
      <c r="R21" s="58"/>
      <c r="S21" s="51"/>
      <c r="T21" s="54"/>
      <c r="V21" s="61"/>
      <c r="W21" s="56"/>
      <c r="X21" s="56"/>
      <c r="Y21" s="58"/>
      <c r="Z21" s="142"/>
      <c r="AA21" s="76"/>
      <c r="AC21" s="61"/>
      <c r="AD21" s="56"/>
      <c r="AE21" s="56"/>
      <c r="AF21" s="58"/>
      <c r="AG21" s="142"/>
      <c r="AH21" s="76"/>
    </row>
    <row r="22" spans="2:34" ht="15" thickBot="1" x14ac:dyDescent="0.4">
      <c r="B22" s="36" t="s">
        <v>12</v>
      </c>
      <c r="C22" s="37">
        <f>C12+C17</f>
        <v>222400</v>
      </c>
      <c r="D22" s="14"/>
      <c r="E22" s="38" t="s">
        <v>28</v>
      </c>
      <c r="F22" s="39">
        <f>+F4+F21</f>
        <v>222400</v>
      </c>
      <c r="L22" s="5"/>
    </row>
    <row r="23" spans="2:34" x14ac:dyDescent="0.35">
      <c r="H23" s="59" t="s">
        <v>79</v>
      </c>
      <c r="I23" s="62" t="s">
        <v>80</v>
      </c>
      <c r="J23" s="63"/>
      <c r="K23" s="68">
        <f>+C12-C11-C8</f>
        <v>27400</v>
      </c>
      <c r="L23" s="71">
        <f>+K23/K26</f>
        <v>0.77620396600566577</v>
      </c>
      <c r="M23" s="74" t="s">
        <v>81</v>
      </c>
      <c r="O23" s="59" t="s">
        <v>108</v>
      </c>
      <c r="P23" s="79" t="s">
        <v>109</v>
      </c>
      <c r="Q23" s="80"/>
      <c r="R23" s="46">
        <v>360</v>
      </c>
      <c r="S23" s="49">
        <f>+R23/R26</f>
        <v>95.121951219512198</v>
      </c>
      <c r="T23" s="52" t="s">
        <v>111</v>
      </c>
      <c r="V23" s="59" t="s">
        <v>129</v>
      </c>
      <c r="W23" s="123" t="s">
        <v>124</v>
      </c>
      <c r="X23" s="124"/>
      <c r="Y23" s="77">
        <v>2550</v>
      </c>
      <c r="Z23" s="140">
        <f>+Y23/Y26</f>
        <v>1.1465827338129496E-2</v>
      </c>
      <c r="AA23" s="74" t="s">
        <v>131</v>
      </c>
      <c r="AC23" s="59" t="s">
        <v>135</v>
      </c>
      <c r="AD23" s="123" t="s">
        <v>139</v>
      </c>
      <c r="AE23" s="124"/>
      <c r="AF23" s="77">
        <v>1272</v>
      </c>
      <c r="AG23" s="140">
        <f>+AF23/AF26</f>
        <v>0.318</v>
      </c>
      <c r="AH23" s="74" t="s">
        <v>147</v>
      </c>
    </row>
    <row r="24" spans="2:34" x14ac:dyDescent="0.35">
      <c r="H24" s="60"/>
      <c r="I24" s="64"/>
      <c r="J24" s="65"/>
      <c r="K24" s="69"/>
      <c r="L24" s="72"/>
      <c r="M24" s="75"/>
      <c r="O24" s="60"/>
      <c r="P24" s="81"/>
      <c r="Q24" s="82"/>
      <c r="R24" s="47"/>
      <c r="S24" s="50"/>
      <c r="T24" s="53"/>
      <c r="V24" s="60"/>
      <c r="W24" s="125"/>
      <c r="X24" s="126"/>
      <c r="Y24" s="91"/>
      <c r="Z24" s="141"/>
      <c r="AA24" s="75"/>
      <c r="AC24" s="60"/>
      <c r="AD24" s="125"/>
      <c r="AE24" s="126"/>
      <c r="AF24" s="91"/>
      <c r="AG24" s="141"/>
      <c r="AH24" s="75"/>
    </row>
    <row r="25" spans="2:34" ht="15" thickBot="1" x14ac:dyDescent="0.4">
      <c r="H25" s="60"/>
      <c r="I25" s="66"/>
      <c r="J25" s="67"/>
      <c r="K25" s="70"/>
      <c r="L25" s="72"/>
      <c r="M25" s="75"/>
      <c r="O25" s="60"/>
      <c r="P25" s="83"/>
      <c r="Q25" s="84"/>
      <c r="R25" s="48"/>
      <c r="S25" s="50"/>
      <c r="T25" s="53"/>
      <c r="V25" s="60"/>
      <c r="W25" s="127"/>
      <c r="X25" s="128"/>
      <c r="Y25" s="78"/>
      <c r="Z25" s="141"/>
      <c r="AA25" s="75"/>
      <c r="AC25" s="60"/>
      <c r="AD25" s="127"/>
      <c r="AE25" s="128"/>
      <c r="AF25" s="78"/>
      <c r="AG25" s="141"/>
      <c r="AH25" s="75"/>
    </row>
    <row r="26" spans="2:34" ht="15" thickBot="1" x14ac:dyDescent="0.4">
      <c r="B26" s="108" t="s">
        <v>64</v>
      </c>
      <c r="C26" s="109"/>
      <c r="D26" s="109"/>
      <c r="E26" s="110"/>
      <c r="H26" s="60"/>
      <c r="I26" s="55" t="s">
        <v>70</v>
      </c>
      <c r="J26" s="55"/>
      <c r="K26" s="77">
        <v>35300</v>
      </c>
      <c r="L26" s="72"/>
      <c r="M26" s="75"/>
      <c r="O26" s="60"/>
      <c r="P26" s="132" t="s">
        <v>110</v>
      </c>
      <c r="Q26" s="132"/>
      <c r="R26" s="57">
        <v>3.7846153846153845</v>
      </c>
      <c r="S26" s="50"/>
      <c r="T26" s="53"/>
      <c r="V26" s="60"/>
      <c r="W26" s="55" t="s">
        <v>130</v>
      </c>
      <c r="X26" s="55"/>
      <c r="Y26" s="57">
        <v>222400</v>
      </c>
      <c r="Z26" s="141"/>
      <c r="AA26" s="75"/>
      <c r="AC26" s="60"/>
      <c r="AD26" s="55" t="s">
        <v>140</v>
      </c>
      <c r="AE26" s="55"/>
      <c r="AF26" s="57">
        <v>4000</v>
      </c>
      <c r="AG26" s="141"/>
      <c r="AH26" s="75"/>
    </row>
    <row r="27" spans="2:34" ht="15" thickBot="1" x14ac:dyDescent="0.4">
      <c r="B27" s="117" t="s">
        <v>65</v>
      </c>
      <c r="C27" s="118"/>
      <c r="D27" s="118"/>
      <c r="E27" s="119"/>
      <c r="H27" s="61"/>
      <c r="I27" s="56"/>
      <c r="J27" s="56"/>
      <c r="K27" s="78"/>
      <c r="L27" s="73"/>
      <c r="M27" s="76"/>
      <c r="O27" s="61"/>
      <c r="P27" s="133"/>
      <c r="Q27" s="133"/>
      <c r="R27" s="58"/>
      <c r="S27" s="51"/>
      <c r="T27" s="54"/>
      <c r="V27" s="61"/>
      <c r="W27" s="56"/>
      <c r="X27" s="56"/>
      <c r="Y27" s="58"/>
      <c r="Z27" s="142"/>
      <c r="AA27" s="76"/>
      <c r="AC27" s="61"/>
      <c r="AD27" s="56"/>
      <c r="AE27" s="56"/>
      <c r="AF27" s="58"/>
      <c r="AG27" s="142"/>
      <c r="AH27" s="76"/>
    </row>
    <row r="28" spans="2:34" ht="15" thickBot="1" x14ac:dyDescent="0.4">
      <c r="B28" s="120" t="s">
        <v>66</v>
      </c>
      <c r="C28" s="121"/>
      <c r="D28" s="121"/>
      <c r="E28" s="122"/>
      <c r="Z28" s="7"/>
    </row>
    <row r="29" spans="2:34" x14ac:dyDescent="0.35">
      <c r="B29" s="16"/>
      <c r="C29" s="29"/>
      <c r="D29" s="29"/>
      <c r="E29" s="40"/>
      <c r="O29" s="59" t="s">
        <v>112</v>
      </c>
      <c r="P29" s="85" t="s">
        <v>114</v>
      </c>
      <c r="Q29" s="86"/>
      <c r="R29" s="46">
        <v>170000</v>
      </c>
      <c r="S29" s="49">
        <f>+R29/R32</f>
        <v>2.8333333333333335</v>
      </c>
      <c r="T29" s="52" t="s">
        <v>113</v>
      </c>
    </row>
    <row r="30" spans="2:34" x14ac:dyDescent="0.35">
      <c r="B30" s="33" t="s">
        <v>31</v>
      </c>
      <c r="C30" s="9"/>
      <c r="D30" s="9"/>
      <c r="E30" s="18">
        <v>500000</v>
      </c>
      <c r="O30" s="60"/>
      <c r="P30" s="87"/>
      <c r="Q30" s="88"/>
      <c r="R30" s="47"/>
      <c r="S30" s="50"/>
      <c r="T30" s="53"/>
    </row>
    <row r="31" spans="2:34" ht="15" thickBot="1" x14ac:dyDescent="0.4">
      <c r="B31" s="11" t="s">
        <v>32</v>
      </c>
      <c r="C31" s="9"/>
      <c r="D31" s="9"/>
      <c r="E31" s="18"/>
      <c r="O31" s="60"/>
      <c r="P31" s="89"/>
      <c r="Q31" s="90"/>
      <c r="R31" s="48"/>
      <c r="S31" s="50"/>
      <c r="T31" s="53"/>
    </row>
    <row r="32" spans="2:34" x14ac:dyDescent="0.35">
      <c r="B32" s="11" t="s">
        <v>33</v>
      </c>
      <c r="C32" s="9"/>
      <c r="D32" s="27">
        <v>44500</v>
      </c>
      <c r="E32" s="18"/>
      <c r="O32" s="60"/>
      <c r="P32" s="55" t="s">
        <v>115</v>
      </c>
      <c r="Q32" s="55"/>
      <c r="R32" s="57">
        <f>+( D36+D42 )/2</f>
        <v>60000</v>
      </c>
      <c r="S32" s="50"/>
      <c r="T32" s="53"/>
    </row>
    <row r="33" spans="2:20" ht="16.5" thickBot="1" x14ac:dyDescent="0.55000000000000004">
      <c r="B33" s="11" t="s">
        <v>34</v>
      </c>
      <c r="C33" s="9"/>
      <c r="D33" s="28">
        <v>35000</v>
      </c>
      <c r="E33" s="18">
        <f>+D32+D33</f>
        <v>79500</v>
      </c>
      <c r="O33" s="61"/>
      <c r="P33" s="56"/>
      <c r="Q33" s="56"/>
      <c r="R33" s="58"/>
      <c r="S33" s="51"/>
      <c r="T33" s="54"/>
    </row>
    <row r="34" spans="2:20" ht="15" thickBot="1" x14ac:dyDescent="0.4">
      <c r="B34" s="11" t="s">
        <v>35</v>
      </c>
      <c r="C34" s="9"/>
      <c r="D34" s="9"/>
      <c r="E34" s="34">
        <f>E30-E33</f>
        <v>420500</v>
      </c>
    </row>
    <row r="35" spans="2:20" x14ac:dyDescent="0.35">
      <c r="B35" s="41" t="s">
        <v>98</v>
      </c>
      <c r="C35" s="9"/>
      <c r="D35" s="9"/>
      <c r="E35" s="18"/>
      <c r="O35" s="59" t="s">
        <v>116</v>
      </c>
      <c r="P35" s="85" t="s">
        <v>117</v>
      </c>
      <c r="Q35" s="86"/>
      <c r="R35" s="46">
        <v>360</v>
      </c>
      <c r="S35" s="49">
        <f>+R35/R38</f>
        <v>127.05882352941175</v>
      </c>
      <c r="T35" s="52" t="s">
        <v>148</v>
      </c>
    </row>
    <row r="36" spans="2:20" x14ac:dyDescent="0.35">
      <c r="B36" s="11" t="s">
        <v>36</v>
      </c>
      <c r="C36" s="9"/>
      <c r="D36" s="9">
        <v>100000</v>
      </c>
      <c r="E36" s="18"/>
      <c r="K36" s="6"/>
      <c r="O36" s="60"/>
      <c r="P36" s="87"/>
      <c r="Q36" s="88"/>
      <c r="R36" s="47"/>
      <c r="S36" s="50"/>
      <c r="T36" s="53"/>
    </row>
    <row r="37" spans="2:20" ht="15" thickBot="1" x14ac:dyDescent="0.4">
      <c r="B37" s="11" t="s">
        <v>37</v>
      </c>
      <c r="C37" s="9">
        <v>90000</v>
      </c>
      <c r="D37" s="9"/>
      <c r="E37" s="18"/>
      <c r="O37" s="60"/>
      <c r="P37" s="89"/>
      <c r="Q37" s="90"/>
      <c r="R37" s="48"/>
      <c r="S37" s="50"/>
      <c r="T37" s="53"/>
    </row>
    <row r="38" spans="2:20" ht="16" x14ac:dyDescent="0.5">
      <c r="B38" s="11" t="s">
        <v>38</v>
      </c>
      <c r="C38" s="28">
        <v>10000</v>
      </c>
      <c r="D38" s="9"/>
      <c r="E38" s="18"/>
      <c r="O38" s="60"/>
      <c r="P38" s="55" t="s">
        <v>118</v>
      </c>
      <c r="Q38" s="55"/>
      <c r="R38" s="57">
        <v>2.8333333333333335</v>
      </c>
      <c r="S38" s="50"/>
      <c r="T38" s="53"/>
    </row>
    <row r="39" spans="2:20" ht="15" thickBot="1" x14ac:dyDescent="0.4">
      <c r="B39" s="11" t="s">
        <v>39</v>
      </c>
      <c r="C39" s="9">
        <f>+C37+C38</f>
        <v>100000</v>
      </c>
      <c r="D39" s="9"/>
      <c r="E39" s="18"/>
      <c r="O39" s="61"/>
      <c r="P39" s="56"/>
      <c r="Q39" s="56"/>
      <c r="R39" s="58"/>
      <c r="S39" s="51"/>
      <c r="T39" s="54"/>
    </row>
    <row r="40" spans="2:20" ht="16" x14ac:dyDescent="0.5">
      <c r="B40" s="11" t="s">
        <v>40</v>
      </c>
      <c r="C40" s="28">
        <v>10000</v>
      </c>
      <c r="D40" s="28">
        <f>C39-C40</f>
        <v>90000</v>
      </c>
      <c r="E40" s="18"/>
    </row>
    <row r="41" spans="2:20" x14ac:dyDescent="0.35">
      <c r="B41" s="11" t="s">
        <v>41</v>
      </c>
      <c r="C41" s="9"/>
      <c r="D41" s="9">
        <f>+D36+D40</f>
        <v>190000</v>
      </c>
      <c r="E41" s="18"/>
    </row>
    <row r="42" spans="2:20" ht="16" x14ac:dyDescent="0.5">
      <c r="B42" s="11" t="s">
        <v>42</v>
      </c>
      <c r="C42" s="9"/>
      <c r="D42" s="28">
        <v>20000</v>
      </c>
      <c r="E42" s="18"/>
    </row>
    <row r="43" spans="2:20" ht="16" x14ac:dyDescent="0.5">
      <c r="B43" s="11" t="s">
        <v>43</v>
      </c>
      <c r="C43" s="9"/>
      <c r="D43" s="9"/>
      <c r="E43" s="42">
        <f>D41-D42</f>
        <v>170000</v>
      </c>
    </row>
    <row r="44" spans="2:20" x14ac:dyDescent="0.35">
      <c r="B44" s="33" t="s">
        <v>44</v>
      </c>
      <c r="C44" s="9"/>
      <c r="D44" s="9"/>
      <c r="E44" s="34">
        <f>E34-E43</f>
        <v>250500</v>
      </c>
    </row>
    <row r="45" spans="2:20" x14ac:dyDescent="0.35">
      <c r="B45" s="41" t="s">
        <v>45</v>
      </c>
      <c r="C45" s="9"/>
      <c r="D45" s="9"/>
      <c r="E45" s="18"/>
    </row>
    <row r="46" spans="2:20" x14ac:dyDescent="0.35">
      <c r="B46" s="33" t="s">
        <v>46</v>
      </c>
      <c r="C46" s="9"/>
      <c r="D46" s="9"/>
      <c r="E46" s="18"/>
    </row>
    <row r="47" spans="2:20" x14ac:dyDescent="0.35">
      <c r="B47" s="11" t="s">
        <v>47</v>
      </c>
      <c r="C47" s="9">
        <v>67600</v>
      </c>
      <c r="D47" s="9"/>
      <c r="E47" s="18"/>
    </row>
    <row r="48" spans="2:20" x14ac:dyDescent="0.35">
      <c r="B48" s="11" t="s">
        <v>48</v>
      </c>
      <c r="C48" s="9">
        <v>40000</v>
      </c>
      <c r="D48" s="9"/>
      <c r="E48" s="18"/>
    </row>
    <row r="49" spans="2:5" x14ac:dyDescent="0.35">
      <c r="B49" s="11" t="s">
        <v>49</v>
      </c>
      <c r="C49" s="9">
        <v>25000</v>
      </c>
      <c r="D49" s="9"/>
      <c r="E49" s="18"/>
    </row>
    <row r="50" spans="2:5" x14ac:dyDescent="0.35">
      <c r="B50" s="11" t="s">
        <v>50</v>
      </c>
      <c r="C50" s="9">
        <v>40000</v>
      </c>
      <c r="D50" s="9"/>
      <c r="E50" s="18"/>
    </row>
    <row r="51" spans="2:5" x14ac:dyDescent="0.35">
      <c r="B51" s="11" t="s">
        <v>51</v>
      </c>
      <c r="C51" s="9">
        <v>8500</v>
      </c>
      <c r="D51" s="9"/>
      <c r="E51" s="18"/>
    </row>
    <row r="52" spans="2:5" ht="16" x14ac:dyDescent="0.5">
      <c r="B52" s="11" t="s">
        <v>52</v>
      </c>
      <c r="C52" s="28">
        <v>9000</v>
      </c>
      <c r="D52" s="9">
        <f>+C47+C48+C49+C50+C51+C52</f>
        <v>190100</v>
      </c>
      <c r="E52" s="18"/>
    </row>
    <row r="53" spans="2:5" x14ac:dyDescent="0.35">
      <c r="B53" s="33" t="s">
        <v>53</v>
      </c>
      <c r="C53" s="9"/>
      <c r="D53" s="9"/>
      <c r="E53" s="18"/>
    </row>
    <row r="54" spans="2:5" x14ac:dyDescent="0.35">
      <c r="B54" s="11" t="s">
        <v>54</v>
      </c>
      <c r="C54" s="9">
        <v>39999</v>
      </c>
      <c r="D54" s="9"/>
      <c r="E54" s="18"/>
    </row>
    <row r="55" spans="2:5" x14ac:dyDescent="0.35">
      <c r="B55" s="11" t="s">
        <v>55</v>
      </c>
      <c r="C55" s="9">
        <v>12129</v>
      </c>
      <c r="D55" s="9"/>
      <c r="E55" s="18"/>
    </row>
    <row r="56" spans="2:5" x14ac:dyDescent="0.35">
      <c r="B56" s="11" t="s">
        <v>56</v>
      </c>
      <c r="C56" s="9">
        <v>4000</v>
      </c>
      <c r="D56" s="9"/>
      <c r="E56" s="18"/>
    </row>
    <row r="57" spans="2:5" ht="16" x14ac:dyDescent="0.5">
      <c r="B57" s="11" t="s">
        <v>57</v>
      </c>
      <c r="C57" s="9">
        <v>3000</v>
      </c>
      <c r="D57" s="28">
        <f>+C54+C55+C56+C57</f>
        <v>59128</v>
      </c>
      <c r="E57" s="43">
        <f>+D52+D57</f>
        <v>249228</v>
      </c>
    </row>
    <row r="58" spans="2:5" x14ac:dyDescent="0.35">
      <c r="B58" s="33" t="s">
        <v>58</v>
      </c>
      <c r="C58" s="9"/>
      <c r="D58" s="9"/>
      <c r="E58" s="18">
        <f>E44-E57</f>
        <v>1272</v>
      </c>
    </row>
    <row r="59" spans="2:5" x14ac:dyDescent="0.35">
      <c r="B59" s="41" t="s">
        <v>59</v>
      </c>
      <c r="C59" s="9"/>
      <c r="D59" s="9"/>
      <c r="E59" s="18"/>
    </row>
    <row r="60" spans="2:5" ht="16" x14ac:dyDescent="0.5">
      <c r="B60" s="11" t="s">
        <v>60</v>
      </c>
      <c r="C60" s="9"/>
      <c r="D60" s="9">
        <v>2728</v>
      </c>
      <c r="E60" s="43">
        <v>2728</v>
      </c>
    </row>
    <row r="61" spans="2:5" x14ac:dyDescent="0.35">
      <c r="B61" s="11" t="s">
        <v>61</v>
      </c>
      <c r="C61" s="9"/>
      <c r="D61" s="9"/>
      <c r="E61" s="18">
        <f>+E58+E60</f>
        <v>4000</v>
      </c>
    </row>
    <row r="62" spans="2:5" x14ac:dyDescent="0.35">
      <c r="B62" s="11" t="s">
        <v>62</v>
      </c>
      <c r="C62" s="9"/>
      <c r="D62" s="9"/>
      <c r="E62" s="18">
        <v>1450</v>
      </c>
    </row>
    <row r="63" spans="2:5" ht="16.5" thickBot="1" x14ac:dyDescent="0.55000000000000004">
      <c r="B63" s="44" t="s">
        <v>63</v>
      </c>
      <c r="C63" s="22"/>
      <c r="D63" s="22"/>
      <c r="E63" s="45">
        <f>E61-E62</f>
        <v>2550</v>
      </c>
    </row>
    <row r="64" spans="2:5" ht="15" thickBot="1" x14ac:dyDescent="0.4">
      <c r="E64" s="1"/>
    </row>
    <row r="65" spans="2:7" x14ac:dyDescent="0.35">
      <c r="B65" s="111" t="s">
        <v>85</v>
      </c>
      <c r="C65" s="112"/>
      <c r="D65" s="112"/>
      <c r="E65" s="113"/>
    </row>
    <row r="66" spans="2:7" x14ac:dyDescent="0.35">
      <c r="B66" s="114"/>
      <c r="C66" s="115"/>
      <c r="D66" s="115"/>
      <c r="E66" s="116"/>
    </row>
    <row r="67" spans="2:7" x14ac:dyDescent="0.35">
      <c r="B67" s="11" t="s">
        <v>86</v>
      </c>
      <c r="C67" s="8"/>
      <c r="D67" s="9">
        <v>180000</v>
      </c>
      <c r="E67" s="12"/>
    </row>
    <row r="68" spans="2:7" x14ac:dyDescent="0.35">
      <c r="B68" s="11" t="s">
        <v>97</v>
      </c>
      <c r="C68" s="8"/>
      <c r="D68" s="9">
        <v>123000</v>
      </c>
      <c r="E68" s="12"/>
    </row>
    <row r="69" spans="2:7" x14ac:dyDescent="0.35">
      <c r="B69" s="11"/>
      <c r="C69" s="8"/>
      <c r="D69" s="8"/>
      <c r="E69" s="12"/>
    </row>
    <row r="70" spans="2:7" ht="15" thickBot="1" x14ac:dyDescent="0.4">
      <c r="B70" s="13"/>
      <c r="C70" s="14"/>
      <c r="D70" s="14"/>
      <c r="E70" s="15"/>
    </row>
    <row r="75" spans="2:7" ht="15" thickBot="1" x14ac:dyDescent="0.4"/>
    <row r="76" spans="2:7" x14ac:dyDescent="0.35">
      <c r="B76" s="99" t="s">
        <v>88</v>
      </c>
      <c r="C76" s="100"/>
      <c r="D76" s="100"/>
      <c r="E76" s="100"/>
      <c r="F76" s="100"/>
      <c r="G76" s="101"/>
    </row>
    <row r="77" spans="2:7" x14ac:dyDescent="0.35">
      <c r="B77" s="11"/>
      <c r="C77" s="8"/>
      <c r="D77" s="8"/>
      <c r="E77" s="8"/>
      <c r="F77" s="8"/>
      <c r="G77" s="12"/>
    </row>
    <row r="78" spans="2:7" x14ac:dyDescent="0.35">
      <c r="B78" s="11" t="s">
        <v>87</v>
      </c>
      <c r="C78" s="9"/>
      <c r="D78" s="9">
        <v>6000</v>
      </c>
      <c r="E78" s="97" t="s">
        <v>101</v>
      </c>
      <c r="F78" s="97"/>
      <c r="G78" s="98"/>
    </row>
    <row r="79" spans="2:7" x14ac:dyDescent="0.35">
      <c r="B79" s="11" t="s">
        <v>102</v>
      </c>
      <c r="C79" s="8"/>
      <c r="D79" s="8"/>
      <c r="E79" s="97" t="s">
        <v>103</v>
      </c>
      <c r="F79" s="97"/>
      <c r="G79" s="98"/>
    </row>
    <row r="80" spans="2:7" x14ac:dyDescent="0.35">
      <c r="B80" s="11" t="s">
        <v>90</v>
      </c>
      <c r="C80" s="8"/>
      <c r="D80" s="9">
        <v>20500</v>
      </c>
      <c r="E80" s="8"/>
      <c r="F80" s="8"/>
      <c r="G80" s="12"/>
    </row>
    <row r="81" spans="2:7" x14ac:dyDescent="0.35">
      <c r="B81" s="20"/>
      <c r="C81" s="2"/>
      <c r="D81" s="3"/>
      <c r="E81" s="2"/>
      <c r="F81" s="2"/>
      <c r="G81" s="4"/>
    </row>
    <row r="82" spans="2:7" x14ac:dyDescent="0.35">
      <c r="B82" s="21" t="s">
        <v>87</v>
      </c>
      <c r="C82" s="8"/>
      <c r="D82" s="10">
        <v>40000</v>
      </c>
      <c r="E82" s="97" t="s">
        <v>104</v>
      </c>
      <c r="F82" s="97"/>
      <c r="G82" s="98"/>
    </row>
    <row r="83" spans="2:7" x14ac:dyDescent="0.35">
      <c r="B83" s="11"/>
      <c r="C83" s="8"/>
      <c r="D83" s="8"/>
      <c r="E83" s="8"/>
      <c r="F83" s="8"/>
      <c r="G83" s="12"/>
    </row>
    <row r="84" spans="2:7" x14ac:dyDescent="0.35">
      <c r="B84" s="11" t="s">
        <v>105</v>
      </c>
      <c r="C84" s="8"/>
      <c r="D84" s="8"/>
      <c r="E84" s="97" t="s">
        <v>89</v>
      </c>
      <c r="F84" s="97"/>
      <c r="G84" s="98"/>
    </row>
    <row r="85" spans="2:7" x14ac:dyDescent="0.35">
      <c r="B85" s="11"/>
      <c r="C85" s="8"/>
      <c r="D85" s="8"/>
      <c r="E85" s="8"/>
      <c r="F85" s="8"/>
      <c r="G85" s="12"/>
    </row>
    <row r="86" spans="2:7" ht="15" thickBot="1" x14ac:dyDescent="0.4">
      <c r="B86" s="13" t="s">
        <v>106</v>
      </c>
      <c r="C86" s="14"/>
      <c r="D86" s="22">
        <v>32500</v>
      </c>
      <c r="E86" s="14"/>
      <c r="F86" s="14"/>
      <c r="G86" s="15"/>
    </row>
    <row r="88" spans="2:7" ht="15" thickBot="1" x14ac:dyDescent="0.4"/>
    <row r="89" spans="2:7" x14ac:dyDescent="0.35">
      <c r="B89" s="16" t="s">
        <v>144</v>
      </c>
      <c r="C89" s="17">
        <v>6000</v>
      </c>
    </row>
    <row r="90" spans="2:7" x14ac:dyDescent="0.35">
      <c r="B90" s="11" t="s">
        <v>145</v>
      </c>
      <c r="C90" s="18">
        <v>2000</v>
      </c>
    </row>
    <row r="91" spans="2:7" ht="15" thickBot="1" x14ac:dyDescent="0.4">
      <c r="B91" s="13" t="s">
        <v>146</v>
      </c>
      <c r="C91" s="19">
        <f>C90-C89</f>
        <v>-4000</v>
      </c>
    </row>
  </sheetData>
  <mergeCells count="138">
    <mergeCell ref="AC23:AC27"/>
    <mergeCell ref="AD23:AE25"/>
    <mergeCell ref="AF23:AF25"/>
    <mergeCell ref="AG23:AG27"/>
    <mergeCell ref="AH23:AH27"/>
    <mergeCell ref="AD26:AE27"/>
    <mergeCell ref="AF26:AF27"/>
    <mergeCell ref="AC17:AC21"/>
    <mergeCell ref="AD17:AE19"/>
    <mergeCell ref="AF17:AF19"/>
    <mergeCell ref="AG17:AG21"/>
    <mergeCell ref="AH17:AH21"/>
    <mergeCell ref="AD20:AE21"/>
    <mergeCell ref="AF20:AF21"/>
    <mergeCell ref="AC11:AC15"/>
    <mergeCell ref="AD11:AE13"/>
    <mergeCell ref="AF11:AF13"/>
    <mergeCell ref="AG11:AG15"/>
    <mergeCell ref="AH11:AH15"/>
    <mergeCell ref="AD14:AE15"/>
    <mergeCell ref="AF14:AF15"/>
    <mergeCell ref="AC5:AC9"/>
    <mergeCell ref="AD5:AE7"/>
    <mergeCell ref="AF5:AF7"/>
    <mergeCell ref="AG5:AG9"/>
    <mergeCell ref="AH5:AH9"/>
    <mergeCell ref="AD8:AE9"/>
    <mergeCell ref="AF8:AF9"/>
    <mergeCell ref="V23:V27"/>
    <mergeCell ref="W23:X25"/>
    <mergeCell ref="Y23:Y25"/>
    <mergeCell ref="Z23:Z27"/>
    <mergeCell ref="AA23:AA27"/>
    <mergeCell ref="W26:X27"/>
    <mergeCell ref="Y26:Y27"/>
    <mergeCell ref="V17:V21"/>
    <mergeCell ref="W17:X19"/>
    <mergeCell ref="Y17:Y19"/>
    <mergeCell ref="Z17:Z21"/>
    <mergeCell ref="AA17:AA21"/>
    <mergeCell ref="W20:X21"/>
    <mergeCell ref="Y20:Y21"/>
    <mergeCell ref="V11:V15"/>
    <mergeCell ref="W11:X13"/>
    <mergeCell ref="Y11:Y13"/>
    <mergeCell ref="Z11:Z15"/>
    <mergeCell ref="AA11:AA15"/>
    <mergeCell ref="W14:X15"/>
    <mergeCell ref="Y14:Y15"/>
    <mergeCell ref="V5:V9"/>
    <mergeCell ref="W5:X7"/>
    <mergeCell ref="Y5:Y7"/>
    <mergeCell ref="Z5:Z9"/>
    <mergeCell ref="AA5:AA9"/>
    <mergeCell ref="W8:X9"/>
    <mergeCell ref="Y8:Y9"/>
    <mergeCell ref="P35:Q37"/>
    <mergeCell ref="R35:R37"/>
    <mergeCell ref="S35:S39"/>
    <mergeCell ref="T35:T39"/>
    <mergeCell ref="P38:Q39"/>
    <mergeCell ref="R38:R39"/>
    <mergeCell ref="P29:Q31"/>
    <mergeCell ref="R29:R31"/>
    <mergeCell ref="S29:S33"/>
    <mergeCell ref="T29:T33"/>
    <mergeCell ref="P32:Q33"/>
    <mergeCell ref="R32:R33"/>
    <mergeCell ref="O23:O27"/>
    <mergeCell ref="P23:Q25"/>
    <mergeCell ref="R23:R25"/>
    <mergeCell ref="S23:S27"/>
    <mergeCell ref="T23:T27"/>
    <mergeCell ref="P26:Q27"/>
    <mergeCell ref="R26:R27"/>
    <mergeCell ref="P17:Q19"/>
    <mergeCell ref="R17:R19"/>
    <mergeCell ref="S17:S21"/>
    <mergeCell ref="T17:T21"/>
    <mergeCell ref="P20:Q21"/>
    <mergeCell ref="R20:R21"/>
    <mergeCell ref="M5:M9"/>
    <mergeCell ref="P11:Q13"/>
    <mergeCell ref="R11:R13"/>
    <mergeCell ref="S11:S15"/>
    <mergeCell ref="T11:T15"/>
    <mergeCell ref="P14:Q15"/>
    <mergeCell ref="R14:R15"/>
    <mergeCell ref="O11:O15"/>
    <mergeCell ref="O17:O21"/>
    <mergeCell ref="K20:K21"/>
    <mergeCell ref="E78:G78"/>
    <mergeCell ref="E79:G79"/>
    <mergeCell ref="B76:G76"/>
    <mergeCell ref="E82:G82"/>
    <mergeCell ref="E84:G84"/>
    <mergeCell ref="O29:O33"/>
    <mergeCell ref="O35:O39"/>
    <mergeCell ref="B1:F1"/>
    <mergeCell ref="B2:F2"/>
    <mergeCell ref="B3:F3"/>
    <mergeCell ref="B26:E26"/>
    <mergeCell ref="B65:E66"/>
    <mergeCell ref="B27:E27"/>
    <mergeCell ref="B28:E28"/>
    <mergeCell ref="I5:J7"/>
    <mergeCell ref="I8:J9"/>
    <mergeCell ref="K5:K7"/>
    <mergeCell ref="K8:K9"/>
    <mergeCell ref="H17:H21"/>
    <mergeCell ref="I17:J19"/>
    <mergeCell ref="K17:K19"/>
    <mergeCell ref="H5:H9"/>
    <mergeCell ref="L5:L9"/>
    <mergeCell ref="R5:R7"/>
    <mergeCell ref="S5:S9"/>
    <mergeCell ref="T5:T9"/>
    <mergeCell ref="P8:Q9"/>
    <mergeCell ref="R8:R9"/>
    <mergeCell ref="H23:H27"/>
    <mergeCell ref="I23:J25"/>
    <mergeCell ref="K23:K25"/>
    <mergeCell ref="L23:L27"/>
    <mergeCell ref="M23:M27"/>
    <mergeCell ref="I26:J27"/>
    <mergeCell ref="K26:K27"/>
    <mergeCell ref="O5:O9"/>
    <mergeCell ref="P5:Q7"/>
    <mergeCell ref="H11:H15"/>
    <mergeCell ref="I11:J13"/>
    <mergeCell ref="K11:K13"/>
    <mergeCell ref="L11:L15"/>
    <mergeCell ref="M11:M15"/>
    <mergeCell ref="I14:J15"/>
    <mergeCell ref="K14:K15"/>
    <mergeCell ref="L17:L21"/>
    <mergeCell ref="M17:M21"/>
    <mergeCell ref="I20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israel molina sarmiento</dc:creator>
  <cp:lastModifiedBy>cesar israel molina sarmiento</cp:lastModifiedBy>
  <dcterms:created xsi:type="dcterms:W3CDTF">2022-10-22T16:47:10Z</dcterms:created>
  <dcterms:modified xsi:type="dcterms:W3CDTF">2022-10-24T14:45:07Z</dcterms:modified>
</cp:coreProperties>
</file>