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xzyl\Downloads\"/>
    </mc:Choice>
  </mc:AlternateContent>
  <bookViews>
    <workbookView xWindow="0" yWindow="0" windowWidth="23040" windowHeight="8976" activeTab="1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E29" i="2" s="1"/>
  <c r="S41" i="2"/>
  <c r="U19" i="2"/>
  <c r="U20" i="2"/>
  <c r="U17" i="2"/>
  <c r="U18" i="2"/>
  <c r="U16" i="2"/>
  <c r="U23" i="2"/>
  <c r="U24" i="2"/>
  <c r="U25" i="2"/>
  <c r="U26" i="2"/>
  <c r="U27" i="2"/>
  <c r="U34" i="2"/>
  <c r="U35" i="2"/>
  <c r="U39" i="2"/>
  <c r="U40" i="2"/>
  <c r="U15" i="2"/>
  <c r="U31" i="2"/>
  <c r="U32" i="2"/>
  <c r="U33" i="2"/>
  <c r="T41" i="2"/>
  <c r="U38" i="2"/>
  <c r="U37" i="2"/>
  <c r="U36" i="2"/>
  <c r="U30" i="2"/>
  <c r="U29" i="2"/>
  <c r="U28" i="2"/>
  <c r="U22" i="2"/>
  <c r="U21" i="2"/>
  <c r="U14" i="2"/>
  <c r="U13" i="2"/>
  <c r="U12" i="2"/>
  <c r="U11" i="2"/>
  <c r="U10" i="2"/>
  <c r="J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P39" i="2"/>
  <c r="N4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40" i="2"/>
  <c r="P11" i="2"/>
  <c r="P10" i="2"/>
  <c r="O41" i="2"/>
  <c r="C15" i="2"/>
  <c r="C16" i="2" s="1"/>
  <c r="C30" i="2" s="1"/>
  <c r="C29" i="2"/>
  <c r="F25" i="2"/>
  <c r="F29" i="2" s="1"/>
  <c r="F15" i="2"/>
  <c r="F16" i="2" s="1"/>
  <c r="D30" i="2" s="1"/>
  <c r="C26" i="2" l="1"/>
  <c r="E30" i="2" s="1"/>
  <c r="F26" i="2"/>
  <c r="F30" i="2" s="1"/>
  <c r="P41" i="2"/>
  <c r="K41" i="2"/>
  <c r="U41" i="2"/>
  <c r="D29" i="2"/>
  <c r="E48" i="1" l="1"/>
  <c r="D78" i="1" l="1"/>
  <c r="C78" i="1"/>
  <c r="E78" i="1" s="1"/>
  <c r="E71" i="1"/>
  <c r="E72" i="1"/>
  <c r="E73" i="1"/>
  <c r="E74" i="1"/>
  <c r="E75" i="1"/>
  <c r="E76" i="1"/>
  <c r="E77" i="1"/>
  <c r="E49" i="1"/>
  <c r="E50" i="1"/>
  <c r="E51" i="1"/>
  <c r="E52" i="1"/>
  <c r="E53" i="1"/>
  <c r="E54" i="1"/>
  <c r="E55" i="1"/>
  <c r="E56" i="1"/>
  <c r="E59" i="1"/>
  <c r="E60" i="1"/>
  <c r="E61" i="1"/>
  <c r="E62" i="1"/>
  <c r="E63" i="1"/>
  <c r="E64" i="1"/>
  <c r="E67" i="1"/>
  <c r="E68" i="1"/>
  <c r="E69" i="1"/>
  <c r="E70" i="1"/>
  <c r="E57" i="1"/>
  <c r="E58" i="1"/>
  <c r="E65" i="1"/>
  <c r="E66" i="1"/>
  <c r="F43" i="1"/>
  <c r="E43" i="1"/>
  <c r="C43" i="1"/>
  <c r="D43" i="1"/>
  <c r="F42" i="1"/>
  <c r="E42" i="1"/>
  <c r="C42" i="1"/>
  <c r="D42" i="1"/>
  <c r="F41" i="1"/>
  <c r="E41" i="1"/>
  <c r="D41" i="1"/>
  <c r="C18" i="1"/>
  <c r="C19" i="1" s="1"/>
  <c r="C36" i="1"/>
  <c r="C37" i="1" s="1"/>
  <c r="C27" i="1"/>
  <c r="C28" i="1" s="1"/>
  <c r="C9" i="1"/>
  <c r="C10" i="1" s="1"/>
</calcChain>
</file>

<file path=xl/sharedStrings.xml><?xml version="1.0" encoding="utf-8"?>
<sst xmlns="http://schemas.openxmlformats.org/spreadsheetml/2006/main" count="99" uniqueCount="37">
  <si>
    <t>PRECIO</t>
  </si>
  <si>
    <t>CANTIDAD</t>
  </si>
  <si>
    <t>COSTOS FIJOS</t>
  </si>
  <si>
    <t>COSTO VARIABLE UNITARIO</t>
  </si>
  <si>
    <t>G= PQ - CF - (CVU)Q</t>
  </si>
  <si>
    <t>GANANCIA</t>
  </si>
  <si>
    <t>CANTIDAD MES</t>
  </si>
  <si>
    <t>CANTIDAD DÍA</t>
  </si>
  <si>
    <t>1 -</t>
  </si>
  <si>
    <t>PUNTO DE EQUILIBRIO</t>
  </si>
  <si>
    <t>TORTAS AL MES</t>
  </si>
  <si>
    <t>TORTAS AL DIA</t>
  </si>
  <si>
    <t>TORTAS DIARIAS</t>
  </si>
  <si>
    <t>VENTA REAL</t>
  </si>
  <si>
    <t>DIFERENCIA</t>
  </si>
  <si>
    <t>Precio de venta: $300</t>
  </si>
  <si>
    <t>Costo fijo: $45,000</t>
  </si>
  <si>
    <t>Costo variable unitario: $120</t>
  </si>
  <si>
    <t>NEGOCIO DE VENTA DE PASTELES</t>
  </si>
  <si>
    <t>cantidad diaria</t>
  </si>
  <si>
    <t>cantidad mes</t>
  </si>
  <si>
    <t>cvu</t>
  </si>
  <si>
    <t>costos fijos</t>
  </si>
  <si>
    <t>cantidad</t>
  </si>
  <si>
    <t>precio</t>
  </si>
  <si>
    <t>ganancia</t>
  </si>
  <si>
    <t>G= pq - cf -(cvu)q</t>
  </si>
  <si>
    <t>G= pq - cf - (cvu)q</t>
  </si>
  <si>
    <t>GANANCIA $16,500</t>
  </si>
  <si>
    <t>GANANCIA $65,000</t>
  </si>
  <si>
    <t>GANANCIA $42,500</t>
  </si>
  <si>
    <t>1. Si se trabajan 30 días al mes, ¿Cuántas se tienen que hacer para, estar en el punto de equilibrio y para obtener una ganancia de A) $16,500, B) $42,500 y C) $65,000.</t>
  </si>
  <si>
    <t>PASTELES AL DÍA</t>
  </si>
  <si>
    <t>PASTELES AL MES</t>
  </si>
  <si>
    <t>MARZO</t>
  </si>
  <si>
    <t>META DE VENTAS</t>
  </si>
  <si>
    <t>GANANCIA $42,000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</si>
</sst>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401"/>
        <bgColor indexed="64"/>
      </patternFill>
    </fill>
    <fill>
      <patternFill patternType="solid">
        <fgColor rgb="FFCDACE6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2" fontId="0" fillId="0" borderId="0" xfId="0" applyNumberFormat="1"/>
    <xf numFmtId="2" fontId="0" fillId="0" borderId="0" xfId="1" applyNumberFormat="1" applyFont="1" applyAlignment="1">
      <alignment horizontal="center"/>
    </xf>
    <xf numFmtId="14" fontId="0" fillId="0" borderId="0" xfId="0" applyNumberFormat="1"/>
    <xf numFmtId="2" fontId="0" fillId="2" borderId="0" xfId="0" applyNumberFormat="1" applyFill="1"/>
    <xf numFmtId="2" fontId="0" fillId="3" borderId="0" xfId="0" applyNumberFormat="1" applyFill="1"/>
    <xf numFmtId="2" fontId="0" fillId="4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top" wrapText="1"/>
    </xf>
    <xf numFmtId="44" fontId="0" fillId="0" borderId="0" xfId="2" applyFont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44" fontId="0" fillId="0" borderId="3" xfId="2" applyFont="1" applyBorder="1"/>
    <xf numFmtId="0" fontId="0" fillId="7" borderId="4" xfId="0" applyFill="1" applyBorder="1"/>
    <xf numFmtId="0" fontId="0" fillId="0" borderId="3" xfId="0" applyBorder="1" applyAlignment="1">
      <alignment horizontal="center" vertical="center"/>
    </xf>
    <xf numFmtId="43" fontId="0" fillId="0" borderId="3" xfId="1" applyFont="1" applyBorder="1"/>
    <xf numFmtId="0" fontId="0" fillId="0" borderId="4" xfId="0" applyBorder="1" applyAlignment="1">
      <alignment horizontal="center" vertical="center"/>
    </xf>
    <xf numFmtId="0" fontId="0" fillId="8" borderId="4" xfId="0" applyFill="1" applyBorder="1"/>
    <xf numFmtId="165" fontId="0" fillId="7" borderId="3" xfId="1" applyNumberFormat="1" applyFont="1" applyFill="1" applyBorder="1"/>
    <xf numFmtId="165" fontId="0" fillId="0" borderId="0" xfId="0" applyNumberFormat="1" applyBorder="1"/>
    <xf numFmtId="44" fontId="0" fillId="0" borderId="9" xfId="2" applyFont="1" applyBorder="1"/>
    <xf numFmtId="44" fontId="0" fillId="0" borderId="5" xfId="2" applyFont="1" applyBorder="1"/>
    <xf numFmtId="165" fontId="0" fillId="0" borderId="3" xfId="0" applyNumberFormat="1" applyBorder="1"/>
    <xf numFmtId="165" fontId="0" fillId="0" borderId="10" xfId="0" applyNumberFormat="1" applyBorder="1"/>
    <xf numFmtId="165" fontId="0" fillId="0" borderId="1" xfId="0" applyNumberFormat="1" applyBorder="1"/>
    <xf numFmtId="0" fontId="0" fillId="6" borderId="2" xfId="0" applyFill="1" applyBorder="1"/>
    <xf numFmtId="165" fontId="0" fillId="6" borderId="1" xfId="1" applyNumberFormat="1" applyFont="1" applyFill="1" applyBorder="1"/>
    <xf numFmtId="0" fontId="2" fillId="6" borderId="11" xfId="0" applyFont="1" applyFill="1" applyBorder="1" applyAlignment="1">
      <alignment horizontal="center" vertical="center"/>
    </xf>
    <xf numFmtId="165" fontId="0" fillId="8" borderId="3" xfId="1" applyNumberFormat="1" applyFont="1" applyFill="1" applyBorder="1"/>
    <xf numFmtId="0" fontId="2" fillId="8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Border="1"/>
    <xf numFmtId="0" fontId="2" fillId="5" borderId="14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10" borderId="20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7401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Hoja1!$C$47</c:f>
              <c:strCache>
                <c:ptCount val="1"/>
                <c:pt idx="0">
                  <c:v>TORTAS DIARIAS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Hoja1!$B$48:$B$77</c:f>
              <c:numCache>
                <c:formatCode>m/d/yyyy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xVal>
          <c:yVal>
            <c:numRef>
              <c:f>Hoja1!$C$48:$C$77</c:f>
              <c:numCache>
                <c:formatCode>General</c:formatCode>
                <c:ptCount val="30"/>
                <c:pt idx="0">
                  <c:v>84</c:v>
                </c:pt>
                <c:pt idx="1">
                  <c:v>84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84</c:v>
                </c:pt>
                <c:pt idx="6">
                  <c:v>84</c:v>
                </c:pt>
                <c:pt idx="7">
                  <c:v>84</c:v>
                </c:pt>
                <c:pt idx="8">
                  <c:v>84</c:v>
                </c:pt>
                <c:pt idx="9">
                  <c:v>84</c:v>
                </c:pt>
                <c:pt idx="10">
                  <c:v>84</c:v>
                </c:pt>
                <c:pt idx="11">
                  <c:v>84</c:v>
                </c:pt>
                <c:pt idx="12">
                  <c:v>84</c:v>
                </c:pt>
                <c:pt idx="13">
                  <c:v>84</c:v>
                </c:pt>
                <c:pt idx="14">
                  <c:v>84</c:v>
                </c:pt>
                <c:pt idx="15">
                  <c:v>84</c:v>
                </c:pt>
                <c:pt idx="16">
                  <c:v>84</c:v>
                </c:pt>
                <c:pt idx="17">
                  <c:v>84</c:v>
                </c:pt>
                <c:pt idx="18">
                  <c:v>84</c:v>
                </c:pt>
                <c:pt idx="19">
                  <c:v>84</c:v>
                </c:pt>
                <c:pt idx="20">
                  <c:v>84</c:v>
                </c:pt>
                <c:pt idx="21">
                  <c:v>84</c:v>
                </c:pt>
                <c:pt idx="22">
                  <c:v>84</c:v>
                </c:pt>
                <c:pt idx="23">
                  <c:v>84</c:v>
                </c:pt>
                <c:pt idx="24">
                  <c:v>84</c:v>
                </c:pt>
                <c:pt idx="25">
                  <c:v>84</c:v>
                </c:pt>
                <c:pt idx="26">
                  <c:v>84</c:v>
                </c:pt>
                <c:pt idx="27">
                  <c:v>84</c:v>
                </c:pt>
                <c:pt idx="28">
                  <c:v>84</c:v>
                </c:pt>
                <c:pt idx="29">
                  <c:v>84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Hoja1!$D$47</c:f>
              <c:strCache>
                <c:ptCount val="1"/>
                <c:pt idx="0">
                  <c:v>VENTA REAL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Hoja1!$B$48:$B$77</c:f>
              <c:numCache>
                <c:formatCode>m/d/yyyy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xVal>
          <c:yVal>
            <c:numRef>
              <c:f>Hoja1!$D$48:$D$77</c:f>
              <c:numCache>
                <c:formatCode>General</c:formatCode>
                <c:ptCount val="30"/>
                <c:pt idx="0">
                  <c:v>70</c:v>
                </c:pt>
                <c:pt idx="1">
                  <c:v>100</c:v>
                </c:pt>
                <c:pt idx="2">
                  <c:v>80</c:v>
                </c:pt>
                <c:pt idx="3">
                  <c:v>56</c:v>
                </c:pt>
                <c:pt idx="4">
                  <c:v>45</c:v>
                </c:pt>
                <c:pt idx="5">
                  <c:v>68</c:v>
                </c:pt>
                <c:pt idx="6">
                  <c:v>67</c:v>
                </c:pt>
                <c:pt idx="7">
                  <c:v>90</c:v>
                </c:pt>
                <c:pt idx="8">
                  <c:v>100</c:v>
                </c:pt>
                <c:pt idx="9">
                  <c:v>56</c:v>
                </c:pt>
                <c:pt idx="10">
                  <c:v>45</c:v>
                </c:pt>
                <c:pt idx="11">
                  <c:v>76</c:v>
                </c:pt>
                <c:pt idx="12">
                  <c:v>89</c:v>
                </c:pt>
                <c:pt idx="13">
                  <c:v>90</c:v>
                </c:pt>
                <c:pt idx="14">
                  <c:v>100</c:v>
                </c:pt>
                <c:pt idx="15">
                  <c:v>45</c:v>
                </c:pt>
                <c:pt idx="16">
                  <c:v>80</c:v>
                </c:pt>
                <c:pt idx="17">
                  <c:v>73</c:v>
                </c:pt>
                <c:pt idx="18">
                  <c:v>83</c:v>
                </c:pt>
                <c:pt idx="19">
                  <c:v>58</c:v>
                </c:pt>
                <c:pt idx="20">
                  <c:v>35</c:v>
                </c:pt>
                <c:pt idx="21">
                  <c:v>57</c:v>
                </c:pt>
                <c:pt idx="22">
                  <c:v>27</c:v>
                </c:pt>
                <c:pt idx="23">
                  <c:v>73</c:v>
                </c:pt>
                <c:pt idx="24">
                  <c:v>68</c:v>
                </c:pt>
                <c:pt idx="25">
                  <c:v>39</c:v>
                </c:pt>
                <c:pt idx="26">
                  <c:v>90</c:v>
                </c:pt>
                <c:pt idx="27">
                  <c:v>86</c:v>
                </c:pt>
                <c:pt idx="28">
                  <c:v>97</c:v>
                </c:pt>
                <c:pt idx="2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85338000"/>
        <c:axId val="-685336912"/>
      </c:scatterChart>
      <c:valAx>
        <c:axId val="-685338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85336912"/>
        <c:crosses val="autoZero"/>
        <c:crossBetween val="midCat"/>
        <c:majorUnit val="1"/>
      </c:valAx>
      <c:valAx>
        <c:axId val="-68533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85338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GANANCIA</a:t>
            </a:r>
            <a:r>
              <a:rPr lang="es-MX" baseline="0"/>
              <a:t> $16,500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Hoja2!$I$9</c:f>
              <c:strCache>
                <c:ptCount val="1"/>
                <c:pt idx="0">
                  <c:v>TORTAS DIARIAS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Hoja2!$M$10:$M$40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Hoja2!$I$10:$I$40</c:f>
              <c:numCache>
                <c:formatCode>General</c:formatCode>
                <c:ptCount val="31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Hoja2!$J$9</c:f>
              <c:strCache>
                <c:ptCount val="1"/>
                <c:pt idx="0">
                  <c:v>VENTA REAL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Hoja2!$M$10:$M$40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Hoja2!$J$10:$J$40</c:f>
              <c:numCache>
                <c:formatCode>General</c:formatCode>
                <c:ptCount val="31"/>
                <c:pt idx="0">
                  <c:v>1</c:v>
                </c:pt>
                <c:pt idx="1">
                  <c:v>16</c:v>
                </c:pt>
                <c:pt idx="2">
                  <c:v>9</c:v>
                </c:pt>
                <c:pt idx="3">
                  <c:v>15</c:v>
                </c:pt>
                <c:pt idx="4">
                  <c:v>17</c:v>
                </c:pt>
                <c:pt idx="5">
                  <c:v>10</c:v>
                </c:pt>
                <c:pt idx="6">
                  <c:v>12</c:v>
                </c:pt>
                <c:pt idx="7">
                  <c:v>9</c:v>
                </c:pt>
                <c:pt idx="8">
                  <c:v>13</c:v>
                </c:pt>
                <c:pt idx="9">
                  <c:v>7</c:v>
                </c:pt>
                <c:pt idx="10">
                  <c:v>10</c:v>
                </c:pt>
                <c:pt idx="11">
                  <c:v>10</c:v>
                </c:pt>
                <c:pt idx="12">
                  <c:v>14</c:v>
                </c:pt>
                <c:pt idx="13">
                  <c:v>6</c:v>
                </c:pt>
                <c:pt idx="14">
                  <c:v>16</c:v>
                </c:pt>
                <c:pt idx="15">
                  <c:v>11</c:v>
                </c:pt>
                <c:pt idx="16">
                  <c:v>13</c:v>
                </c:pt>
                <c:pt idx="17">
                  <c:v>6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12</c:v>
                </c:pt>
                <c:pt idx="22">
                  <c:v>9</c:v>
                </c:pt>
                <c:pt idx="23">
                  <c:v>5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12</c:v>
                </c:pt>
                <c:pt idx="28">
                  <c:v>10</c:v>
                </c:pt>
                <c:pt idx="29">
                  <c:v>13</c:v>
                </c:pt>
                <c:pt idx="30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6418832"/>
        <c:axId val="-436417200"/>
      </c:lineChart>
      <c:catAx>
        <c:axId val="-436418832"/>
        <c:scaling>
          <c:orientation val="minMax"/>
        </c:scaling>
        <c:delete val="0"/>
        <c:axPos val="b"/>
        <c:numFmt formatCode="_-* #,##0_-;\-* #,##0_-;_-* &quot;-&quot;??_-;_-@_-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36417200"/>
        <c:crosses val="autoZero"/>
        <c:auto val="1"/>
        <c:lblAlgn val="ctr"/>
        <c:lblOffset val="100"/>
        <c:noMultiLvlLbl val="0"/>
      </c:catAx>
      <c:valAx>
        <c:axId val="-436417200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36418832"/>
        <c:crosses val="autoZero"/>
        <c:crossBetween val="between"/>
        <c:majorUnit val="1"/>
        <c:min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GANANCIA</a:t>
            </a:r>
            <a:r>
              <a:rPr lang="es-MX" baseline="0"/>
              <a:t> $42,500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Hoja2!$N$9</c:f>
              <c:strCache>
                <c:ptCount val="1"/>
                <c:pt idx="0">
                  <c:v>TORTAS DIARIAS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Hoja2!$M$10:$M$40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Hoja2!$N$10:$N$40</c:f>
              <c:numCache>
                <c:formatCode>General</c:formatCode>
                <c:ptCount val="31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17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17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Hoja2!$O$9</c:f>
              <c:strCache>
                <c:ptCount val="1"/>
                <c:pt idx="0">
                  <c:v>VENTA REAL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Hoja2!$M$10:$M$40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Hoja2!$O$10:$O$40</c:f>
              <c:numCache>
                <c:formatCode>General</c:formatCode>
                <c:ptCount val="31"/>
                <c:pt idx="0">
                  <c:v>14</c:v>
                </c:pt>
                <c:pt idx="1">
                  <c:v>17</c:v>
                </c:pt>
                <c:pt idx="2">
                  <c:v>18</c:v>
                </c:pt>
                <c:pt idx="3">
                  <c:v>21</c:v>
                </c:pt>
                <c:pt idx="4">
                  <c:v>24</c:v>
                </c:pt>
                <c:pt idx="5">
                  <c:v>16</c:v>
                </c:pt>
                <c:pt idx="6">
                  <c:v>12</c:v>
                </c:pt>
                <c:pt idx="7">
                  <c:v>16</c:v>
                </c:pt>
                <c:pt idx="8">
                  <c:v>10</c:v>
                </c:pt>
                <c:pt idx="9">
                  <c:v>18</c:v>
                </c:pt>
                <c:pt idx="10">
                  <c:v>12</c:v>
                </c:pt>
                <c:pt idx="11">
                  <c:v>16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19</c:v>
                </c:pt>
                <c:pt idx="16">
                  <c:v>17</c:v>
                </c:pt>
                <c:pt idx="17">
                  <c:v>15</c:v>
                </c:pt>
                <c:pt idx="18">
                  <c:v>13</c:v>
                </c:pt>
                <c:pt idx="19">
                  <c:v>12</c:v>
                </c:pt>
                <c:pt idx="20">
                  <c:v>18</c:v>
                </c:pt>
                <c:pt idx="21">
                  <c:v>10</c:v>
                </c:pt>
                <c:pt idx="22">
                  <c:v>20</c:v>
                </c:pt>
                <c:pt idx="23">
                  <c:v>13</c:v>
                </c:pt>
                <c:pt idx="24">
                  <c:v>19</c:v>
                </c:pt>
                <c:pt idx="25">
                  <c:v>15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25</c:v>
                </c:pt>
                <c:pt idx="30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4575360"/>
        <c:axId val="-154564480"/>
      </c:lineChart>
      <c:catAx>
        <c:axId val="-154575360"/>
        <c:scaling>
          <c:orientation val="minMax"/>
        </c:scaling>
        <c:delete val="0"/>
        <c:axPos val="b"/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54564480"/>
        <c:crosses val="autoZero"/>
        <c:auto val="1"/>
        <c:lblAlgn val="ctr"/>
        <c:lblOffset val="100"/>
        <c:noMultiLvlLbl val="0"/>
      </c:catAx>
      <c:valAx>
        <c:axId val="-15456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5457536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GANANCIA</a:t>
            </a:r>
            <a:r>
              <a:rPr lang="es-MX" baseline="0"/>
              <a:t> $65,000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Hoja2!$S$9</c:f>
              <c:strCache>
                <c:ptCount val="1"/>
                <c:pt idx="0">
                  <c:v>TORTAS DIARIAS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Hoja2!$R$10:$R$40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Hoja2!$S$10:$S$40</c:f>
              <c:numCache>
                <c:formatCode>General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Hoja2!$T$9</c:f>
              <c:strCache>
                <c:ptCount val="1"/>
                <c:pt idx="0">
                  <c:v>VENTA REAL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Hoja2!$R$10:$R$40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Hoja2!$T$10:$T$40</c:f>
              <c:numCache>
                <c:formatCode>General</c:formatCode>
                <c:ptCount val="31"/>
                <c:pt idx="0">
                  <c:v>18</c:v>
                </c:pt>
                <c:pt idx="1">
                  <c:v>24</c:v>
                </c:pt>
                <c:pt idx="2">
                  <c:v>15</c:v>
                </c:pt>
                <c:pt idx="3">
                  <c:v>19</c:v>
                </c:pt>
                <c:pt idx="4">
                  <c:v>25</c:v>
                </c:pt>
                <c:pt idx="5">
                  <c:v>21</c:v>
                </c:pt>
                <c:pt idx="6">
                  <c:v>16</c:v>
                </c:pt>
                <c:pt idx="7">
                  <c:v>14</c:v>
                </c:pt>
                <c:pt idx="8">
                  <c:v>17</c:v>
                </c:pt>
                <c:pt idx="9">
                  <c:v>26</c:v>
                </c:pt>
                <c:pt idx="10">
                  <c:v>19</c:v>
                </c:pt>
                <c:pt idx="11">
                  <c:v>13</c:v>
                </c:pt>
                <c:pt idx="12">
                  <c:v>20</c:v>
                </c:pt>
                <c:pt idx="13">
                  <c:v>19</c:v>
                </c:pt>
                <c:pt idx="14">
                  <c:v>30</c:v>
                </c:pt>
                <c:pt idx="15">
                  <c:v>15</c:v>
                </c:pt>
                <c:pt idx="16">
                  <c:v>15</c:v>
                </c:pt>
                <c:pt idx="17">
                  <c:v>18</c:v>
                </c:pt>
                <c:pt idx="18">
                  <c:v>22</c:v>
                </c:pt>
                <c:pt idx="19">
                  <c:v>20</c:v>
                </c:pt>
                <c:pt idx="20">
                  <c:v>24</c:v>
                </c:pt>
                <c:pt idx="21">
                  <c:v>17</c:v>
                </c:pt>
                <c:pt idx="22">
                  <c:v>25</c:v>
                </c:pt>
                <c:pt idx="23">
                  <c:v>23</c:v>
                </c:pt>
                <c:pt idx="24">
                  <c:v>19</c:v>
                </c:pt>
                <c:pt idx="25">
                  <c:v>22</c:v>
                </c:pt>
                <c:pt idx="26">
                  <c:v>16</c:v>
                </c:pt>
                <c:pt idx="27">
                  <c:v>25</c:v>
                </c:pt>
                <c:pt idx="28">
                  <c:v>19</c:v>
                </c:pt>
                <c:pt idx="29">
                  <c:v>21</c:v>
                </c:pt>
                <c:pt idx="30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4565568"/>
        <c:axId val="-154578624"/>
      </c:lineChart>
      <c:catAx>
        <c:axId val="-154565568"/>
        <c:scaling>
          <c:orientation val="minMax"/>
        </c:scaling>
        <c:delete val="0"/>
        <c:axPos val="b"/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54578624"/>
        <c:crosses val="autoZero"/>
        <c:auto val="1"/>
        <c:lblAlgn val="ctr"/>
        <c:lblOffset val="100"/>
        <c:noMultiLvlLbl val="0"/>
      </c:catAx>
      <c:valAx>
        <c:axId val="-15457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545655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747184</xdr:colOff>
      <xdr:row>46</xdr:row>
      <xdr:rowOff>46587</xdr:rowOff>
    </xdr:from>
    <xdr:to>
      <xdr:col>14</xdr:col>
      <xdr:colOff>517991</xdr:colOff>
      <xdr:row>72</xdr:row>
      <xdr:rowOff>53976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676</xdr:colOff>
      <xdr:row>7</xdr:row>
      <xdr:rowOff>7778</xdr:rowOff>
    </xdr:from>
    <xdr:to>
      <xdr:col>28</xdr:col>
      <xdr:colOff>782320</xdr:colOff>
      <xdr:row>25</xdr:row>
      <xdr:rowOff>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781959</xdr:colOff>
      <xdr:row>27</xdr:row>
      <xdr:rowOff>29094</xdr:rowOff>
    </xdr:from>
    <xdr:to>
      <xdr:col>28</xdr:col>
      <xdr:colOff>763486</xdr:colOff>
      <xdr:row>44</xdr:row>
      <xdr:rowOff>174392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778302</xdr:colOff>
      <xdr:row>47</xdr:row>
      <xdr:rowOff>3058</xdr:rowOff>
    </xdr:from>
    <xdr:to>
      <xdr:col>28</xdr:col>
      <xdr:colOff>773622</xdr:colOff>
      <xdr:row>66</xdr:row>
      <xdr:rowOff>27791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8"/>
  <sheetViews>
    <sheetView zoomScale="80" zoomScaleNormal="100" workbookViewId="0">
      <selection activeCell="J73" sqref="J73"/>
    </sheetView>
  </sheetViews>
  <sheetFormatPr baseColWidth="10" defaultRowHeight="14.4" x14ac:dyDescent="0.3"/>
  <cols>
    <col min="2" max="2" width="21.5546875" customWidth="1"/>
    <col min="3" max="3" width="17.109375" customWidth="1"/>
    <col min="6" max="6" width="11.5546875" customWidth="1"/>
    <col min="8" max="8" width="14" customWidth="1"/>
  </cols>
  <sheetData>
    <row r="2" spans="1:8" x14ac:dyDescent="0.3">
      <c r="B2" s="11" t="s">
        <v>9</v>
      </c>
      <c r="C2" s="11"/>
    </row>
    <row r="3" spans="1:8" ht="28.8" customHeight="1" x14ac:dyDescent="0.3">
      <c r="A3" t="s">
        <v>8</v>
      </c>
      <c r="B3" s="2" t="s">
        <v>4</v>
      </c>
      <c r="C3" s="2"/>
      <c r="D3" s="2"/>
      <c r="E3" s="2"/>
      <c r="F3" s="2"/>
      <c r="G3" s="2"/>
      <c r="H3" s="2"/>
    </row>
    <row r="4" spans="1:8" x14ac:dyDescent="0.3">
      <c r="B4" s="2" t="s">
        <v>5</v>
      </c>
      <c r="C4" s="2">
        <v>0</v>
      </c>
      <c r="D4" s="2"/>
      <c r="E4" s="2"/>
      <c r="F4" s="2"/>
      <c r="G4" s="2"/>
      <c r="H4" s="2"/>
    </row>
    <row r="5" spans="1:8" x14ac:dyDescent="0.3">
      <c r="B5" s="2" t="s">
        <v>0</v>
      </c>
      <c r="C5" s="2">
        <v>58</v>
      </c>
      <c r="D5" s="2"/>
      <c r="E5" s="2"/>
      <c r="F5" s="2"/>
      <c r="G5" s="2"/>
      <c r="H5" s="2"/>
    </row>
    <row r="6" spans="1:8" x14ac:dyDescent="0.3">
      <c r="B6" s="2" t="s">
        <v>1</v>
      </c>
      <c r="C6" s="2"/>
      <c r="D6" s="2"/>
      <c r="E6" s="2"/>
      <c r="F6" s="2"/>
      <c r="G6" s="2"/>
      <c r="H6" s="2"/>
    </row>
    <row r="7" spans="1:8" x14ac:dyDescent="0.3">
      <c r="B7" s="2" t="s">
        <v>2</v>
      </c>
      <c r="C7" s="4">
        <v>30000</v>
      </c>
      <c r="D7" s="2"/>
      <c r="E7" s="2"/>
      <c r="F7" s="2"/>
      <c r="G7" s="2"/>
      <c r="H7" s="2"/>
    </row>
    <row r="8" spans="1:8" ht="28.8" x14ac:dyDescent="0.3">
      <c r="B8" s="3" t="s">
        <v>3</v>
      </c>
      <c r="C8" s="2">
        <v>28</v>
      </c>
      <c r="D8" s="2"/>
      <c r="E8" s="2"/>
      <c r="F8" s="2"/>
      <c r="G8" s="2"/>
      <c r="H8" s="2"/>
    </row>
    <row r="9" spans="1:8" x14ac:dyDescent="0.3">
      <c r="B9" s="2" t="s">
        <v>6</v>
      </c>
      <c r="C9" s="2">
        <f>C7/(C5-C8)</f>
        <v>1000</v>
      </c>
      <c r="D9" s="2"/>
      <c r="E9" s="2"/>
      <c r="F9" s="2"/>
      <c r="G9" s="2"/>
      <c r="H9" s="2"/>
    </row>
    <row r="10" spans="1:8" x14ac:dyDescent="0.3">
      <c r="B10" s="2" t="s">
        <v>7</v>
      </c>
      <c r="C10" s="6">
        <f>C9/30</f>
        <v>33.333333333333336</v>
      </c>
    </row>
    <row r="11" spans="1:8" x14ac:dyDescent="0.3">
      <c r="C11" s="1"/>
    </row>
    <row r="12" spans="1:8" x14ac:dyDescent="0.3">
      <c r="C12" s="1"/>
    </row>
    <row r="13" spans="1:8" ht="14.4" customHeight="1" x14ac:dyDescent="0.3">
      <c r="B13" s="2" t="s">
        <v>5</v>
      </c>
      <c r="C13" s="2">
        <v>15000</v>
      </c>
    </row>
    <row r="14" spans="1:8" x14ac:dyDescent="0.3">
      <c r="B14" s="2" t="s">
        <v>0</v>
      </c>
      <c r="C14" s="2">
        <v>58</v>
      </c>
    </row>
    <row r="15" spans="1:8" x14ac:dyDescent="0.3">
      <c r="B15" s="2" t="s">
        <v>1</v>
      </c>
      <c r="C15" s="2"/>
    </row>
    <row r="16" spans="1:8" x14ac:dyDescent="0.3">
      <c r="B16" s="2" t="s">
        <v>2</v>
      </c>
      <c r="C16" s="4">
        <v>30000</v>
      </c>
    </row>
    <row r="17" spans="2:3" ht="28.8" x14ac:dyDescent="0.3">
      <c r="B17" s="3" t="s">
        <v>3</v>
      </c>
      <c r="C17" s="2">
        <v>28</v>
      </c>
    </row>
    <row r="18" spans="2:3" x14ac:dyDescent="0.3">
      <c r="B18" s="2" t="s">
        <v>6</v>
      </c>
      <c r="C18" s="2">
        <f>(C16+C13)/(C14-C17)</f>
        <v>1500</v>
      </c>
    </row>
    <row r="19" spans="2:3" x14ac:dyDescent="0.3">
      <c r="B19" s="2" t="s">
        <v>7</v>
      </c>
      <c r="C19" s="6">
        <f>C18/30</f>
        <v>50</v>
      </c>
    </row>
    <row r="22" spans="2:3" x14ac:dyDescent="0.3">
      <c r="B22" s="2" t="s">
        <v>5</v>
      </c>
      <c r="C22" s="2">
        <v>36000</v>
      </c>
    </row>
    <row r="23" spans="2:3" x14ac:dyDescent="0.3">
      <c r="B23" s="2" t="s">
        <v>0</v>
      </c>
      <c r="C23" s="2">
        <v>58</v>
      </c>
    </row>
    <row r="24" spans="2:3" x14ac:dyDescent="0.3">
      <c r="B24" s="2" t="s">
        <v>1</v>
      </c>
      <c r="C24" s="2"/>
    </row>
    <row r="25" spans="2:3" x14ac:dyDescent="0.3">
      <c r="B25" s="2" t="s">
        <v>2</v>
      </c>
      <c r="C25" s="4">
        <v>30000</v>
      </c>
    </row>
    <row r="26" spans="2:3" ht="28.8" x14ac:dyDescent="0.3">
      <c r="B26" s="3" t="s">
        <v>3</v>
      </c>
      <c r="C26" s="2">
        <v>28</v>
      </c>
    </row>
    <row r="27" spans="2:3" x14ac:dyDescent="0.3">
      <c r="B27" s="2" t="s">
        <v>6</v>
      </c>
      <c r="C27" s="2">
        <f>(C25+C22)/(C23-C26)</f>
        <v>2200</v>
      </c>
    </row>
    <row r="28" spans="2:3" x14ac:dyDescent="0.3">
      <c r="B28" s="2" t="s">
        <v>7</v>
      </c>
      <c r="C28" s="6">
        <f>C27/30</f>
        <v>73.333333333333329</v>
      </c>
    </row>
    <row r="31" spans="2:3" x14ac:dyDescent="0.3">
      <c r="B31" s="2" t="s">
        <v>5</v>
      </c>
      <c r="C31" s="2">
        <v>45000</v>
      </c>
    </row>
    <row r="32" spans="2:3" x14ac:dyDescent="0.3">
      <c r="B32" s="2" t="s">
        <v>0</v>
      </c>
      <c r="C32" s="2">
        <v>58</v>
      </c>
    </row>
    <row r="33" spans="2:6" x14ac:dyDescent="0.3">
      <c r="B33" s="2" t="s">
        <v>1</v>
      </c>
      <c r="C33" s="2"/>
    </row>
    <row r="34" spans="2:6" x14ac:dyDescent="0.3">
      <c r="B34" s="2" t="s">
        <v>2</v>
      </c>
      <c r="C34" s="4">
        <v>30000</v>
      </c>
    </row>
    <row r="35" spans="2:6" ht="28.8" x14ac:dyDescent="0.3">
      <c r="B35" s="3" t="s">
        <v>3</v>
      </c>
      <c r="C35" s="2">
        <v>28</v>
      </c>
    </row>
    <row r="36" spans="2:6" x14ac:dyDescent="0.3">
      <c r="B36" s="2" t="s">
        <v>6</v>
      </c>
      <c r="C36" s="2">
        <f>(C34+C31)/(C32-C35)</f>
        <v>2500</v>
      </c>
    </row>
    <row r="37" spans="2:6" x14ac:dyDescent="0.3">
      <c r="B37" s="2" t="s">
        <v>7</v>
      </c>
      <c r="C37" s="6">
        <f>C36/30</f>
        <v>83.333333333333329</v>
      </c>
    </row>
    <row r="41" spans="2:6" x14ac:dyDescent="0.3">
      <c r="B41" t="s">
        <v>5</v>
      </c>
      <c r="C41">
        <v>0</v>
      </c>
      <c r="D41">
        <f>C13</f>
        <v>15000</v>
      </c>
      <c r="E41">
        <f>C22</f>
        <v>36000</v>
      </c>
      <c r="F41">
        <f>C31</f>
        <v>45000</v>
      </c>
    </row>
    <row r="42" spans="2:6" x14ac:dyDescent="0.3">
      <c r="B42" t="s">
        <v>10</v>
      </c>
      <c r="C42">
        <f>C9</f>
        <v>1000</v>
      </c>
      <c r="D42">
        <f>C18</f>
        <v>1500</v>
      </c>
      <c r="E42">
        <f>C27</f>
        <v>2200</v>
      </c>
      <c r="F42">
        <f>C36</f>
        <v>2500</v>
      </c>
    </row>
    <row r="43" spans="2:6" x14ac:dyDescent="0.3">
      <c r="B43" t="s">
        <v>11</v>
      </c>
      <c r="C43" s="5">
        <f>C10+0.67</f>
        <v>34.003333333333337</v>
      </c>
      <c r="D43" s="5">
        <f>C19</f>
        <v>50</v>
      </c>
      <c r="E43" s="5">
        <f>C28+0.67</f>
        <v>74.00333333333333</v>
      </c>
      <c r="F43" s="5">
        <f>C37+0.67</f>
        <v>84.00333333333333</v>
      </c>
    </row>
    <row r="47" spans="2:6" x14ac:dyDescent="0.3">
      <c r="B47">
        <v>0</v>
      </c>
      <c r="C47" s="1" t="s">
        <v>12</v>
      </c>
      <c r="D47" t="s">
        <v>13</v>
      </c>
      <c r="E47" t="s">
        <v>14</v>
      </c>
    </row>
    <row r="48" spans="2:6" x14ac:dyDescent="0.3">
      <c r="B48" s="7">
        <v>45017</v>
      </c>
      <c r="C48">
        <v>84</v>
      </c>
      <c r="D48">
        <v>70</v>
      </c>
      <c r="E48" s="8">
        <f>D48-C48</f>
        <v>-14</v>
      </c>
    </row>
    <row r="49" spans="2:5" x14ac:dyDescent="0.3">
      <c r="B49" s="7">
        <v>45018</v>
      </c>
      <c r="C49">
        <v>84</v>
      </c>
      <c r="D49">
        <v>100</v>
      </c>
      <c r="E49" s="9">
        <f t="shared" ref="E49:E56" si="0">D49-C49</f>
        <v>16</v>
      </c>
    </row>
    <row r="50" spans="2:5" x14ac:dyDescent="0.3">
      <c r="B50" s="7">
        <v>45019</v>
      </c>
      <c r="C50">
        <v>84</v>
      </c>
      <c r="D50">
        <v>80</v>
      </c>
      <c r="E50" s="8">
        <f t="shared" si="0"/>
        <v>-4</v>
      </c>
    </row>
    <row r="51" spans="2:5" x14ac:dyDescent="0.3">
      <c r="B51" s="7">
        <v>45020</v>
      </c>
      <c r="C51">
        <v>84</v>
      </c>
      <c r="D51">
        <v>56</v>
      </c>
      <c r="E51" s="8">
        <f t="shared" si="0"/>
        <v>-28</v>
      </c>
    </row>
    <row r="52" spans="2:5" x14ac:dyDescent="0.3">
      <c r="B52" s="7">
        <v>45021</v>
      </c>
      <c r="C52">
        <v>84</v>
      </c>
      <c r="D52">
        <v>45</v>
      </c>
      <c r="E52" s="8">
        <f t="shared" si="0"/>
        <v>-39</v>
      </c>
    </row>
    <row r="53" spans="2:5" x14ac:dyDescent="0.3">
      <c r="B53" s="7">
        <v>45022</v>
      </c>
      <c r="C53">
        <v>84</v>
      </c>
      <c r="D53">
        <v>68</v>
      </c>
      <c r="E53" s="8">
        <f t="shared" si="0"/>
        <v>-16</v>
      </c>
    </row>
    <row r="54" spans="2:5" x14ac:dyDescent="0.3">
      <c r="B54" s="7">
        <v>45023</v>
      </c>
      <c r="C54">
        <v>84</v>
      </c>
      <c r="D54">
        <v>67</v>
      </c>
      <c r="E54" s="8">
        <f t="shared" si="0"/>
        <v>-17</v>
      </c>
    </row>
    <row r="55" spans="2:5" x14ac:dyDescent="0.3">
      <c r="B55" s="7">
        <v>45024</v>
      </c>
      <c r="C55">
        <v>84</v>
      </c>
      <c r="D55">
        <v>90</v>
      </c>
      <c r="E55" s="9">
        <f t="shared" si="0"/>
        <v>6</v>
      </c>
    </row>
    <row r="56" spans="2:5" x14ac:dyDescent="0.3">
      <c r="B56" s="7">
        <v>45025</v>
      </c>
      <c r="C56">
        <v>84</v>
      </c>
      <c r="D56">
        <v>100</v>
      </c>
      <c r="E56" s="9">
        <f t="shared" si="0"/>
        <v>16</v>
      </c>
    </row>
    <row r="57" spans="2:5" x14ac:dyDescent="0.3">
      <c r="B57" s="7">
        <v>45026</v>
      </c>
      <c r="C57">
        <v>84</v>
      </c>
      <c r="D57">
        <v>56</v>
      </c>
      <c r="E57" s="9">
        <f t="shared" ref="E57:E77" si="1">C57-D57</f>
        <v>28</v>
      </c>
    </row>
    <row r="58" spans="2:5" x14ac:dyDescent="0.3">
      <c r="B58" s="7">
        <v>45027</v>
      </c>
      <c r="C58">
        <v>84</v>
      </c>
      <c r="D58">
        <v>45</v>
      </c>
      <c r="E58" s="9">
        <f t="shared" si="1"/>
        <v>39</v>
      </c>
    </row>
    <row r="59" spans="2:5" x14ac:dyDescent="0.3">
      <c r="B59" s="7">
        <v>45028</v>
      </c>
      <c r="C59">
        <v>84</v>
      </c>
      <c r="D59">
        <v>76</v>
      </c>
      <c r="E59" s="9">
        <f t="shared" si="1"/>
        <v>8</v>
      </c>
    </row>
    <row r="60" spans="2:5" x14ac:dyDescent="0.3">
      <c r="B60" s="7">
        <v>45029</v>
      </c>
      <c r="C60">
        <v>84</v>
      </c>
      <c r="D60">
        <v>89</v>
      </c>
      <c r="E60" s="8">
        <f t="shared" si="1"/>
        <v>-5</v>
      </c>
    </row>
    <row r="61" spans="2:5" x14ac:dyDescent="0.3">
      <c r="B61" s="7">
        <v>45030</v>
      </c>
      <c r="C61">
        <v>84</v>
      </c>
      <c r="D61">
        <v>90</v>
      </c>
      <c r="E61" s="8">
        <f t="shared" si="1"/>
        <v>-6</v>
      </c>
    </row>
    <row r="62" spans="2:5" x14ac:dyDescent="0.3">
      <c r="B62" s="7">
        <v>45031</v>
      </c>
      <c r="C62">
        <v>84</v>
      </c>
      <c r="D62">
        <v>100</v>
      </c>
      <c r="E62" s="8">
        <f t="shared" si="1"/>
        <v>-16</v>
      </c>
    </row>
    <row r="63" spans="2:5" x14ac:dyDescent="0.3">
      <c r="B63" s="7">
        <v>45032</v>
      </c>
      <c r="C63">
        <v>84</v>
      </c>
      <c r="D63">
        <v>45</v>
      </c>
      <c r="E63" s="9">
        <f t="shared" si="1"/>
        <v>39</v>
      </c>
    </row>
    <row r="64" spans="2:5" x14ac:dyDescent="0.3">
      <c r="B64" s="7">
        <v>45033</v>
      </c>
      <c r="C64">
        <v>84</v>
      </c>
      <c r="D64">
        <v>80</v>
      </c>
      <c r="E64" s="9">
        <f t="shared" si="1"/>
        <v>4</v>
      </c>
    </row>
    <row r="65" spans="2:5" x14ac:dyDescent="0.3">
      <c r="B65" s="7">
        <v>45034</v>
      </c>
      <c r="C65">
        <v>84</v>
      </c>
      <c r="D65">
        <v>73</v>
      </c>
      <c r="E65" s="9">
        <f t="shared" si="1"/>
        <v>11</v>
      </c>
    </row>
    <row r="66" spans="2:5" x14ac:dyDescent="0.3">
      <c r="B66" s="7">
        <v>45035</v>
      </c>
      <c r="C66">
        <v>84</v>
      </c>
      <c r="D66">
        <v>83</v>
      </c>
      <c r="E66" s="9">
        <f t="shared" si="1"/>
        <v>1</v>
      </c>
    </row>
    <row r="67" spans="2:5" x14ac:dyDescent="0.3">
      <c r="B67" s="7">
        <v>45036</v>
      </c>
      <c r="C67">
        <v>84</v>
      </c>
      <c r="D67">
        <v>58</v>
      </c>
      <c r="E67" s="9">
        <f t="shared" si="1"/>
        <v>26</v>
      </c>
    </row>
    <row r="68" spans="2:5" x14ac:dyDescent="0.3">
      <c r="B68" s="7">
        <v>45037</v>
      </c>
      <c r="C68">
        <v>84</v>
      </c>
      <c r="D68">
        <v>35</v>
      </c>
      <c r="E68" s="9">
        <f t="shared" si="1"/>
        <v>49</v>
      </c>
    </row>
    <row r="69" spans="2:5" x14ac:dyDescent="0.3">
      <c r="B69" s="7">
        <v>45038</v>
      </c>
      <c r="C69">
        <v>84</v>
      </c>
      <c r="D69">
        <v>57</v>
      </c>
      <c r="E69" s="9">
        <f t="shared" si="1"/>
        <v>27</v>
      </c>
    </row>
    <row r="70" spans="2:5" x14ac:dyDescent="0.3">
      <c r="B70" s="7">
        <v>45039</v>
      </c>
      <c r="C70">
        <v>84</v>
      </c>
      <c r="D70">
        <v>27</v>
      </c>
      <c r="E70" s="9">
        <f t="shared" si="1"/>
        <v>57</v>
      </c>
    </row>
    <row r="71" spans="2:5" x14ac:dyDescent="0.3">
      <c r="B71" s="7">
        <v>45040</v>
      </c>
      <c r="C71">
        <v>84</v>
      </c>
      <c r="D71">
        <v>73</v>
      </c>
      <c r="E71" s="9">
        <f t="shared" si="1"/>
        <v>11</v>
      </c>
    </row>
    <row r="72" spans="2:5" x14ac:dyDescent="0.3">
      <c r="B72" s="7">
        <v>45041</v>
      </c>
      <c r="C72">
        <v>84</v>
      </c>
      <c r="D72">
        <v>68</v>
      </c>
      <c r="E72" s="9">
        <f t="shared" si="1"/>
        <v>16</v>
      </c>
    </row>
    <row r="73" spans="2:5" x14ac:dyDescent="0.3">
      <c r="B73" s="7">
        <v>45042</v>
      </c>
      <c r="C73">
        <v>84</v>
      </c>
      <c r="D73">
        <v>39</v>
      </c>
      <c r="E73" s="9">
        <f t="shared" si="1"/>
        <v>45</v>
      </c>
    </row>
    <row r="74" spans="2:5" x14ac:dyDescent="0.3">
      <c r="B74" s="7">
        <v>45043</v>
      </c>
      <c r="C74">
        <v>84</v>
      </c>
      <c r="D74">
        <v>90</v>
      </c>
      <c r="E74" s="8">
        <f t="shared" si="1"/>
        <v>-6</v>
      </c>
    </row>
    <row r="75" spans="2:5" x14ac:dyDescent="0.3">
      <c r="B75" s="7">
        <v>45044</v>
      </c>
      <c r="C75">
        <v>84</v>
      </c>
      <c r="D75">
        <v>86</v>
      </c>
      <c r="E75" s="8">
        <f t="shared" si="1"/>
        <v>-2</v>
      </c>
    </row>
    <row r="76" spans="2:5" x14ac:dyDescent="0.3">
      <c r="B76" s="7">
        <v>45045</v>
      </c>
      <c r="C76">
        <v>84</v>
      </c>
      <c r="D76">
        <v>97</v>
      </c>
      <c r="E76" s="8">
        <f t="shared" si="1"/>
        <v>-13</v>
      </c>
    </row>
    <row r="77" spans="2:5" x14ac:dyDescent="0.3">
      <c r="B77" s="7">
        <v>45046</v>
      </c>
      <c r="C77">
        <v>84</v>
      </c>
      <c r="D77">
        <v>100</v>
      </c>
      <c r="E77" s="8">
        <f t="shared" si="1"/>
        <v>-16</v>
      </c>
    </row>
    <row r="78" spans="2:5" x14ac:dyDescent="0.3">
      <c r="C78">
        <f>SUM(C48:C77)</f>
        <v>2520</v>
      </c>
      <c r="D78">
        <f>SUM(D48:D77)</f>
        <v>2143</v>
      </c>
      <c r="E78" s="10">
        <f>C78-D78</f>
        <v>377</v>
      </c>
    </row>
  </sheetData>
  <mergeCells count="1">
    <mergeCell ref="B2:C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1"/>
  <sheetViews>
    <sheetView tabSelected="1" topLeftCell="S16" zoomScale="58" zoomScaleNormal="21" workbookViewId="0">
      <selection activeCell="AD52" sqref="AD52"/>
    </sheetView>
  </sheetViews>
  <sheetFormatPr baseColWidth="10" defaultRowHeight="14.4" x14ac:dyDescent="0.3"/>
  <cols>
    <col min="2" max="2" width="19" customWidth="1"/>
    <col min="3" max="3" width="12.6640625" customWidth="1"/>
    <col min="5" max="5" width="17.77734375" customWidth="1"/>
    <col min="6" max="6" width="13.109375" customWidth="1"/>
    <col min="8" max="8" width="12.109375" customWidth="1"/>
    <col min="9" max="9" width="13.44140625" customWidth="1"/>
  </cols>
  <sheetData>
    <row r="2" spans="2:21" ht="28.8" customHeight="1" x14ac:dyDescent="0.3">
      <c r="B2" s="15" t="s">
        <v>18</v>
      </c>
      <c r="C2" s="15"/>
      <c r="D2" s="15"/>
      <c r="E2" s="15"/>
      <c r="F2" s="15"/>
    </row>
    <row r="3" spans="2:21" x14ac:dyDescent="0.3">
      <c r="B3" s="12" t="s">
        <v>15</v>
      </c>
      <c r="C3" s="12"/>
      <c r="D3" s="12"/>
      <c r="E3" s="12"/>
      <c r="F3" s="12"/>
    </row>
    <row r="4" spans="2:21" x14ac:dyDescent="0.3">
      <c r="B4" s="14" t="s">
        <v>16</v>
      </c>
      <c r="C4" s="14"/>
      <c r="D4" s="14"/>
      <c r="E4" s="14"/>
      <c r="F4" s="14"/>
    </row>
    <row r="5" spans="2:21" ht="14.4" customHeight="1" x14ac:dyDescent="0.3">
      <c r="B5" s="12" t="s">
        <v>17</v>
      </c>
      <c r="C5" s="12"/>
      <c r="D5" s="12"/>
      <c r="E5" s="12"/>
      <c r="F5" s="12"/>
    </row>
    <row r="6" spans="2:21" ht="42.6" customHeight="1" x14ac:dyDescent="0.3">
      <c r="B6" s="13" t="s">
        <v>31</v>
      </c>
      <c r="C6" s="13"/>
      <c r="D6" s="13"/>
      <c r="E6" s="13"/>
      <c r="F6" s="13"/>
    </row>
    <row r="7" spans="2:21" ht="22.2" customHeight="1" thickBot="1" x14ac:dyDescent="0.35">
      <c r="B7" s="16"/>
      <c r="C7" s="16"/>
      <c r="D7" s="16"/>
      <c r="E7" s="16"/>
    </row>
    <row r="8" spans="2:21" x14ac:dyDescent="0.3">
      <c r="B8" s="43" t="s">
        <v>9</v>
      </c>
      <c r="C8" s="44"/>
      <c r="E8" s="43" t="s">
        <v>28</v>
      </c>
      <c r="F8" s="44"/>
      <c r="H8" s="43" t="s">
        <v>28</v>
      </c>
      <c r="I8" s="52"/>
      <c r="J8" s="52"/>
      <c r="K8" s="44"/>
      <c r="M8" s="43" t="s">
        <v>36</v>
      </c>
      <c r="N8" s="52"/>
      <c r="O8" s="52"/>
      <c r="P8" s="44"/>
      <c r="R8" s="43" t="s">
        <v>29</v>
      </c>
      <c r="S8" s="52"/>
      <c r="T8" s="52"/>
      <c r="U8" s="44"/>
    </row>
    <row r="9" spans="2:21" ht="28.2" customHeight="1" x14ac:dyDescent="0.3">
      <c r="B9" s="20" t="s">
        <v>27</v>
      </c>
      <c r="C9" s="21"/>
      <c r="E9" s="56" t="s">
        <v>26</v>
      </c>
      <c r="F9" s="57"/>
      <c r="H9" s="48" t="s">
        <v>34</v>
      </c>
      <c r="I9" s="49" t="s">
        <v>12</v>
      </c>
      <c r="J9" s="49" t="s">
        <v>13</v>
      </c>
      <c r="K9" s="50" t="s">
        <v>14</v>
      </c>
      <c r="M9" s="48" t="s">
        <v>34</v>
      </c>
      <c r="N9" s="49" t="s">
        <v>12</v>
      </c>
      <c r="O9" s="49" t="s">
        <v>13</v>
      </c>
      <c r="P9" s="50" t="s">
        <v>14</v>
      </c>
      <c r="R9" s="48" t="s">
        <v>34</v>
      </c>
      <c r="S9" s="49" t="s">
        <v>12</v>
      </c>
      <c r="T9" s="49" t="s">
        <v>13</v>
      </c>
      <c r="U9" s="50" t="s">
        <v>14</v>
      </c>
    </row>
    <row r="10" spans="2:21" x14ac:dyDescent="0.3">
      <c r="B10" s="19" t="s">
        <v>25</v>
      </c>
      <c r="C10" s="24">
        <v>0</v>
      </c>
      <c r="E10" s="19" t="s">
        <v>25</v>
      </c>
      <c r="F10" s="24">
        <v>16500</v>
      </c>
      <c r="H10" s="58">
        <v>1</v>
      </c>
      <c r="I10" s="45">
        <v>11</v>
      </c>
      <c r="J10" s="45">
        <v>1</v>
      </c>
      <c r="K10" s="46">
        <f>J10-I10</f>
        <v>-10</v>
      </c>
      <c r="M10" s="58">
        <v>1</v>
      </c>
      <c r="N10" s="45">
        <v>17</v>
      </c>
      <c r="O10" s="45">
        <v>14</v>
      </c>
      <c r="P10" s="46">
        <f>O10-N10</f>
        <v>-3</v>
      </c>
      <c r="R10" s="58">
        <v>1</v>
      </c>
      <c r="S10" s="45">
        <v>20</v>
      </c>
      <c r="T10" s="45">
        <v>18</v>
      </c>
      <c r="U10" s="46">
        <f>T10-S10</f>
        <v>-2</v>
      </c>
    </row>
    <row r="11" spans="2:21" x14ac:dyDescent="0.3">
      <c r="B11" s="19" t="s">
        <v>24</v>
      </c>
      <c r="C11" s="24">
        <v>300</v>
      </c>
      <c r="E11" s="19" t="s">
        <v>24</v>
      </c>
      <c r="F11" s="24">
        <v>300</v>
      </c>
      <c r="H11" s="58">
        <v>2</v>
      </c>
      <c r="I11" s="45">
        <v>11</v>
      </c>
      <c r="J11" s="45">
        <v>16</v>
      </c>
      <c r="K11" s="47">
        <f>J11-I11</f>
        <v>5</v>
      </c>
      <c r="M11" s="58">
        <v>2</v>
      </c>
      <c r="N11" s="45">
        <v>17</v>
      </c>
      <c r="O11" s="45">
        <v>17</v>
      </c>
      <c r="P11" s="47">
        <f>O11-N11</f>
        <v>0</v>
      </c>
      <c r="R11" s="58">
        <v>2</v>
      </c>
      <c r="S11" s="45">
        <v>20</v>
      </c>
      <c r="T11" s="45">
        <v>24</v>
      </c>
      <c r="U11" s="47">
        <f>T11-S11</f>
        <v>4</v>
      </c>
    </row>
    <row r="12" spans="2:21" x14ac:dyDescent="0.3">
      <c r="B12" s="19" t="s">
        <v>23</v>
      </c>
      <c r="C12" s="18"/>
      <c r="E12" s="19" t="s">
        <v>23</v>
      </c>
      <c r="F12" s="18"/>
      <c r="H12" s="58">
        <v>3</v>
      </c>
      <c r="I12" s="45">
        <v>11</v>
      </c>
      <c r="J12" s="45">
        <v>9</v>
      </c>
      <c r="K12" s="46">
        <f>J12-I12</f>
        <v>-2</v>
      </c>
      <c r="M12" s="58">
        <v>3</v>
      </c>
      <c r="N12" s="45">
        <v>17</v>
      </c>
      <c r="O12" s="45">
        <v>18</v>
      </c>
      <c r="P12" s="47">
        <f t="shared" ref="P12:P40" si="0">O12-N12</f>
        <v>1</v>
      </c>
      <c r="R12" s="58">
        <v>3</v>
      </c>
      <c r="S12" s="45">
        <v>20</v>
      </c>
      <c r="T12" s="45">
        <v>15</v>
      </c>
      <c r="U12" s="46">
        <f t="shared" ref="U12:U40" si="1">T12-S12</f>
        <v>-5</v>
      </c>
    </row>
    <row r="13" spans="2:21" x14ac:dyDescent="0.3">
      <c r="B13" s="19" t="s">
        <v>22</v>
      </c>
      <c r="C13" s="24">
        <v>45000</v>
      </c>
      <c r="E13" s="19" t="s">
        <v>22</v>
      </c>
      <c r="F13" s="24">
        <v>45000</v>
      </c>
      <c r="H13" s="58">
        <v>4</v>
      </c>
      <c r="I13" s="45">
        <v>11</v>
      </c>
      <c r="J13" s="45">
        <v>15</v>
      </c>
      <c r="K13" s="47">
        <f>J13-I13</f>
        <v>4</v>
      </c>
      <c r="M13" s="58">
        <v>4</v>
      </c>
      <c r="N13" s="45">
        <v>17</v>
      </c>
      <c r="O13" s="45">
        <v>21</v>
      </c>
      <c r="P13" s="47">
        <f t="shared" si="0"/>
        <v>4</v>
      </c>
      <c r="R13" s="58">
        <v>4</v>
      </c>
      <c r="S13" s="45">
        <v>20</v>
      </c>
      <c r="T13" s="45">
        <v>19</v>
      </c>
      <c r="U13" s="46">
        <f t="shared" si="1"/>
        <v>-1</v>
      </c>
    </row>
    <row r="14" spans="2:21" x14ac:dyDescent="0.3">
      <c r="B14" s="19" t="s">
        <v>21</v>
      </c>
      <c r="C14" s="24">
        <v>120</v>
      </c>
      <c r="E14" s="19" t="s">
        <v>21</v>
      </c>
      <c r="F14" s="24">
        <v>120</v>
      </c>
      <c r="H14" s="58">
        <v>5</v>
      </c>
      <c r="I14" s="45">
        <v>11</v>
      </c>
      <c r="J14" s="45">
        <v>17</v>
      </c>
      <c r="K14" s="47">
        <f>J14-I14</f>
        <v>6</v>
      </c>
      <c r="M14" s="58">
        <v>5</v>
      </c>
      <c r="N14" s="45">
        <v>17</v>
      </c>
      <c r="O14" s="45">
        <v>24</v>
      </c>
      <c r="P14" s="47">
        <f t="shared" si="0"/>
        <v>7</v>
      </c>
      <c r="R14" s="58">
        <v>5</v>
      </c>
      <c r="S14" s="45">
        <v>20</v>
      </c>
      <c r="T14" s="45">
        <v>25</v>
      </c>
      <c r="U14" s="47">
        <f t="shared" si="1"/>
        <v>5</v>
      </c>
    </row>
    <row r="15" spans="2:21" x14ac:dyDescent="0.3">
      <c r="B15" s="29" t="s">
        <v>20</v>
      </c>
      <c r="C15" s="40">
        <f>(C13+C10)/(C11-C14)</f>
        <v>250</v>
      </c>
      <c r="E15" s="29" t="s">
        <v>20</v>
      </c>
      <c r="F15" s="40">
        <f>(F13+F10)/(F11-F14)</f>
        <v>341.66666666666669</v>
      </c>
      <c r="H15" s="58">
        <v>6</v>
      </c>
      <c r="I15" s="45">
        <v>11</v>
      </c>
      <c r="J15" s="45">
        <v>10</v>
      </c>
      <c r="K15" s="46">
        <f>J15-I15</f>
        <v>-1</v>
      </c>
      <c r="M15" s="58">
        <v>6</v>
      </c>
      <c r="N15" s="45">
        <v>17</v>
      </c>
      <c r="O15" s="45">
        <v>16</v>
      </c>
      <c r="P15" s="46">
        <f t="shared" si="0"/>
        <v>-1</v>
      </c>
      <c r="R15" s="58">
        <v>6</v>
      </c>
      <c r="S15" s="45">
        <v>20</v>
      </c>
      <c r="T15" s="45">
        <v>21</v>
      </c>
      <c r="U15" s="47">
        <f t="shared" si="1"/>
        <v>1</v>
      </c>
    </row>
    <row r="16" spans="2:21" ht="15" thickBot="1" x14ac:dyDescent="0.35">
      <c r="B16" s="37" t="s">
        <v>19</v>
      </c>
      <c r="C16" s="38">
        <f>C15/30+0.67</f>
        <v>9.0033333333333339</v>
      </c>
      <c r="E16" s="37" t="s">
        <v>19</v>
      </c>
      <c r="F16" s="38">
        <f>F15/30</f>
        <v>11.388888888888889</v>
      </c>
      <c r="H16" s="58">
        <v>7</v>
      </c>
      <c r="I16" s="45">
        <v>11</v>
      </c>
      <c r="J16" s="45">
        <v>12</v>
      </c>
      <c r="K16" s="47">
        <f>J16-I16</f>
        <v>1</v>
      </c>
      <c r="M16" s="58">
        <v>7</v>
      </c>
      <c r="N16" s="45">
        <v>17</v>
      </c>
      <c r="O16" s="45">
        <v>12</v>
      </c>
      <c r="P16" s="46">
        <f t="shared" si="0"/>
        <v>-5</v>
      </c>
      <c r="R16" s="58">
        <v>7</v>
      </c>
      <c r="S16" s="45">
        <v>20</v>
      </c>
      <c r="T16" s="45">
        <v>16</v>
      </c>
      <c r="U16" s="46">
        <f t="shared" si="1"/>
        <v>-4</v>
      </c>
    </row>
    <row r="17" spans="2:21" ht="15" thickBot="1" x14ac:dyDescent="0.35">
      <c r="H17" s="58">
        <v>8</v>
      </c>
      <c r="I17" s="45">
        <v>11</v>
      </c>
      <c r="J17" s="45">
        <v>9</v>
      </c>
      <c r="K17" s="46">
        <f>J17-I17</f>
        <v>-2</v>
      </c>
      <c r="M17" s="58">
        <v>8</v>
      </c>
      <c r="N17" s="45">
        <v>17</v>
      </c>
      <c r="O17" s="45">
        <v>16</v>
      </c>
      <c r="P17" s="46">
        <f t="shared" si="0"/>
        <v>-1</v>
      </c>
      <c r="R17" s="58">
        <v>8</v>
      </c>
      <c r="S17" s="45">
        <v>20</v>
      </c>
      <c r="T17" s="45">
        <v>14</v>
      </c>
      <c r="U17" s="46">
        <f t="shared" si="1"/>
        <v>-6</v>
      </c>
    </row>
    <row r="18" spans="2:21" x14ac:dyDescent="0.3">
      <c r="B18" s="22" t="s">
        <v>30</v>
      </c>
      <c r="C18" s="23"/>
      <c r="E18" s="22" t="s">
        <v>29</v>
      </c>
      <c r="F18" s="23"/>
      <c r="H18" s="58">
        <v>9</v>
      </c>
      <c r="I18" s="45">
        <v>11</v>
      </c>
      <c r="J18" s="45">
        <v>13</v>
      </c>
      <c r="K18" s="47">
        <f>J18-I18</f>
        <v>2</v>
      </c>
      <c r="M18" s="58">
        <v>9</v>
      </c>
      <c r="N18" s="45">
        <v>17</v>
      </c>
      <c r="O18" s="45">
        <v>10</v>
      </c>
      <c r="P18" s="46">
        <f t="shared" si="0"/>
        <v>-7</v>
      </c>
      <c r="R18" s="58">
        <v>9</v>
      </c>
      <c r="S18" s="45">
        <v>20</v>
      </c>
      <c r="T18" s="45">
        <v>17</v>
      </c>
      <c r="U18" s="46">
        <f t="shared" si="1"/>
        <v>-3</v>
      </c>
    </row>
    <row r="19" spans="2:21" x14ac:dyDescent="0.3">
      <c r="B19" s="28" t="s">
        <v>26</v>
      </c>
      <c r="C19" s="26"/>
      <c r="E19" s="28" t="s">
        <v>26</v>
      </c>
      <c r="F19" s="26"/>
      <c r="H19" s="58">
        <v>10</v>
      </c>
      <c r="I19" s="45">
        <v>11</v>
      </c>
      <c r="J19" s="45">
        <v>7</v>
      </c>
      <c r="K19" s="46">
        <f>J19-I19</f>
        <v>-4</v>
      </c>
      <c r="M19" s="58">
        <v>10</v>
      </c>
      <c r="N19" s="45">
        <v>17</v>
      </c>
      <c r="O19" s="45">
        <v>18</v>
      </c>
      <c r="P19" s="47">
        <f t="shared" si="0"/>
        <v>1</v>
      </c>
      <c r="R19" s="58">
        <v>10</v>
      </c>
      <c r="S19" s="45">
        <v>20</v>
      </c>
      <c r="T19" s="45">
        <v>26</v>
      </c>
      <c r="U19" s="47">
        <f t="shared" si="1"/>
        <v>6</v>
      </c>
    </row>
    <row r="20" spans="2:21" x14ac:dyDescent="0.3">
      <c r="B20" s="19" t="s">
        <v>25</v>
      </c>
      <c r="C20" s="24">
        <v>42500</v>
      </c>
      <c r="E20" s="19" t="s">
        <v>25</v>
      </c>
      <c r="F20" s="24">
        <v>65000</v>
      </c>
      <c r="H20" s="58">
        <v>11</v>
      </c>
      <c r="I20" s="45">
        <v>11</v>
      </c>
      <c r="J20" s="45">
        <v>10</v>
      </c>
      <c r="K20" s="46">
        <f>J20-I20</f>
        <v>-1</v>
      </c>
      <c r="M20" s="58">
        <v>11</v>
      </c>
      <c r="N20" s="45">
        <v>17</v>
      </c>
      <c r="O20" s="45">
        <v>12</v>
      </c>
      <c r="P20" s="46">
        <f t="shared" si="0"/>
        <v>-5</v>
      </c>
      <c r="R20" s="58">
        <v>11</v>
      </c>
      <c r="S20" s="45">
        <v>20</v>
      </c>
      <c r="T20" s="45">
        <v>19</v>
      </c>
      <c r="U20" s="46">
        <f t="shared" si="1"/>
        <v>-1</v>
      </c>
    </row>
    <row r="21" spans="2:21" x14ac:dyDescent="0.3">
      <c r="B21" s="19" t="s">
        <v>24</v>
      </c>
      <c r="C21" s="24">
        <v>300</v>
      </c>
      <c r="E21" s="19" t="s">
        <v>24</v>
      </c>
      <c r="F21" s="24">
        <v>300</v>
      </c>
      <c r="H21" s="58">
        <v>12</v>
      </c>
      <c r="I21" s="45">
        <v>11</v>
      </c>
      <c r="J21" s="45">
        <v>10</v>
      </c>
      <c r="K21" s="46">
        <f>J21-I21</f>
        <v>-1</v>
      </c>
      <c r="M21" s="58">
        <v>12</v>
      </c>
      <c r="N21" s="45">
        <v>17</v>
      </c>
      <c r="O21" s="45">
        <v>16</v>
      </c>
      <c r="P21" s="46">
        <f t="shared" si="0"/>
        <v>-1</v>
      </c>
      <c r="R21" s="58">
        <v>12</v>
      </c>
      <c r="S21" s="45">
        <v>20</v>
      </c>
      <c r="T21" s="45">
        <v>13</v>
      </c>
      <c r="U21" s="46">
        <f t="shared" si="1"/>
        <v>-7</v>
      </c>
    </row>
    <row r="22" spans="2:21" x14ac:dyDescent="0.3">
      <c r="B22" s="19" t="s">
        <v>23</v>
      </c>
      <c r="C22" s="18"/>
      <c r="E22" s="19" t="s">
        <v>23</v>
      </c>
      <c r="F22" s="27"/>
      <c r="H22" s="58">
        <v>13</v>
      </c>
      <c r="I22" s="45">
        <v>11</v>
      </c>
      <c r="J22" s="45">
        <v>14</v>
      </c>
      <c r="K22" s="47">
        <f>J22-I22</f>
        <v>3</v>
      </c>
      <c r="M22" s="58">
        <v>13</v>
      </c>
      <c r="N22" s="45">
        <v>17</v>
      </c>
      <c r="O22" s="45">
        <v>14</v>
      </c>
      <c r="P22" s="46">
        <f t="shared" si="0"/>
        <v>-3</v>
      </c>
      <c r="R22" s="58">
        <v>13</v>
      </c>
      <c r="S22" s="45">
        <v>20</v>
      </c>
      <c r="T22" s="45">
        <v>20</v>
      </c>
      <c r="U22" s="47">
        <f t="shared" si="1"/>
        <v>0</v>
      </c>
    </row>
    <row r="23" spans="2:21" x14ac:dyDescent="0.3">
      <c r="B23" s="19" t="s">
        <v>22</v>
      </c>
      <c r="C23" s="24">
        <v>45000</v>
      </c>
      <c r="E23" s="19" t="s">
        <v>22</v>
      </c>
      <c r="F23" s="24">
        <v>45000</v>
      </c>
      <c r="H23" s="58">
        <v>14</v>
      </c>
      <c r="I23" s="45">
        <v>11</v>
      </c>
      <c r="J23" s="45">
        <v>6</v>
      </c>
      <c r="K23" s="46">
        <f>J23-I23</f>
        <v>-5</v>
      </c>
      <c r="M23" s="58">
        <v>14</v>
      </c>
      <c r="N23" s="45">
        <v>17</v>
      </c>
      <c r="O23" s="45">
        <v>12</v>
      </c>
      <c r="P23" s="46">
        <f t="shared" si="0"/>
        <v>-5</v>
      </c>
      <c r="R23" s="58">
        <v>14</v>
      </c>
      <c r="S23" s="45">
        <v>20</v>
      </c>
      <c r="T23" s="45">
        <v>19</v>
      </c>
      <c r="U23" s="46">
        <f t="shared" si="1"/>
        <v>-1</v>
      </c>
    </row>
    <row r="24" spans="2:21" x14ac:dyDescent="0.3">
      <c r="B24" s="19" t="s">
        <v>21</v>
      </c>
      <c r="C24" s="24">
        <v>120</v>
      </c>
      <c r="E24" s="19" t="s">
        <v>21</v>
      </c>
      <c r="F24" s="24">
        <v>120</v>
      </c>
      <c r="H24" s="58">
        <v>15</v>
      </c>
      <c r="I24" s="45">
        <v>11</v>
      </c>
      <c r="J24" s="45">
        <v>16</v>
      </c>
      <c r="K24" s="47">
        <f>J24-I24</f>
        <v>5</v>
      </c>
      <c r="M24" s="58">
        <v>15</v>
      </c>
      <c r="N24" s="45">
        <v>17</v>
      </c>
      <c r="O24" s="45">
        <v>10</v>
      </c>
      <c r="P24" s="46">
        <f t="shared" si="0"/>
        <v>-7</v>
      </c>
      <c r="R24" s="58">
        <v>15</v>
      </c>
      <c r="S24" s="45">
        <v>20</v>
      </c>
      <c r="T24" s="45">
        <v>30</v>
      </c>
      <c r="U24" s="47">
        <f t="shared" si="1"/>
        <v>10</v>
      </c>
    </row>
    <row r="25" spans="2:21" x14ac:dyDescent="0.3">
      <c r="B25" s="29" t="s">
        <v>20</v>
      </c>
      <c r="C25" s="40">
        <f>(C23+C20)/(C21-C24)+0.89</f>
        <v>487.00111111111107</v>
      </c>
      <c r="E25" s="25" t="s">
        <v>20</v>
      </c>
      <c r="F25" s="30">
        <f>(F23+F20)/(F21-F24)</f>
        <v>611.11111111111109</v>
      </c>
      <c r="H25" s="58">
        <v>16</v>
      </c>
      <c r="I25" s="45">
        <v>11</v>
      </c>
      <c r="J25" s="45">
        <v>11</v>
      </c>
      <c r="K25" s="47">
        <f>J25-I25</f>
        <v>0</v>
      </c>
      <c r="M25" s="58">
        <v>16</v>
      </c>
      <c r="N25" s="45">
        <v>17</v>
      </c>
      <c r="O25" s="45">
        <v>19</v>
      </c>
      <c r="P25" s="47">
        <f t="shared" si="0"/>
        <v>2</v>
      </c>
      <c r="R25" s="58">
        <v>16</v>
      </c>
      <c r="S25" s="45">
        <v>20</v>
      </c>
      <c r="T25" s="45">
        <v>15</v>
      </c>
      <c r="U25" s="46">
        <f t="shared" si="1"/>
        <v>-5</v>
      </c>
    </row>
    <row r="26" spans="2:21" ht="15" thickBot="1" x14ac:dyDescent="0.35">
      <c r="B26" s="37" t="s">
        <v>19</v>
      </c>
      <c r="C26" s="38">
        <f>C25/30+0.77</f>
        <v>17.003370370370369</v>
      </c>
      <c r="E26" s="37" t="s">
        <v>19</v>
      </c>
      <c r="F26" s="38">
        <f>F25/30</f>
        <v>20.37037037037037</v>
      </c>
      <c r="H26" s="58">
        <v>17</v>
      </c>
      <c r="I26" s="45">
        <v>11</v>
      </c>
      <c r="J26" s="45">
        <v>13</v>
      </c>
      <c r="K26" s="47">
        <f>J26-I26</f>
        <v>2</v>
      </c>
      <c r="M26" s="58">
        <v>17</v>
      </c>
      <c r="N26" s="45">
        <v>17</v>
      </c>
      <c r="O26" s="45">
        <v>17</v>
      </c>
      <c r="P26" s="47">
        <f t="shared" si="0"/>
        <v>0</v>
      </c>
      <c r="R26" s="58">
        <v>17</v>
      </c>
      <c r="S26" s="45">
        <v>20</v>
      </c>
      <c r="T26" s="45">
        <v>15</v>
      </c>
      <c r="U26" s="46">
        <f t="shared" si="1"/>
        <v>-5</v>
      </c>
    </row>
    <row r="27" spans="2:21" ht="15" thickBot="1" x14ac:dyDescent="0.35">
      <c r="H27" s="58">
        <v>18</v>
      </c>
      <c r="I27" s="45">
        <v>11</v>
      </c>
      <c r="J27" s="45">
        <v>6</v>
      </c>
      <c r="K27" s="46">
        <f>J27-I27</f>
        <v>-5</v>
      </c>
      <c r="M27" s="58">
        <v>18</v>
      </c>
      <c r="N27" s="45">
        <v>17</v>
      </c>
      <c r="O27" s="45">
        <v>15</v>
      </c>
      <c r="P27" s="46">
        <f t="shared" si="0"/>
        <v>-2</v>
      </c>
      <c r="R27" s="58">
        <v>18</v>
      </c>
      <c r="S27" s="45">
        <v>20</v>
      </c>
      <c r="T27" s="45">
        <v>18</v>
      </c>
      <c r="U27" s="46">
        <f t="shared" si="1"/>
        <v>-2</v>
      </c>
    </row>
    <row r="28" spans="2:21" x14ac:dyDescent="0.3">
      <c r="B28" s="42" t="s">
        <v>5</v>
      </c>
      <c r="C28" s="32">
        <v>0</v>
      </c>
      <c r="D28" s="32">
        <v>16500</v>
      </c>
      <c r="E28" s="32">
        <v>42500</v>
      </c>
      <c r="F28" s="33">
        <v>65000</v>
      </c>
      <c r="H28" s="58">
        <v>19</v>
      </c>
      <c r="I28" s="45">
        <v>11</v>
      </c>
      <c r="J28" s="45">
        <v>12</v>
      </c>
      <c r="K28" s="47">
        <f>J28-I28</f>
        <v>1</v>
      </c>
      <c r="M28" s="58">
        <v>19</v>
      </c>
      <c r="N28" s="45">
        <v>17</v>
      </c>
      <c r="O28" s="45">
        <v>13</v>
      </c>
      <c r="P28" s="46">
        <f t="shared" si="0"/>
        <v>-4</v>
      </c>
      <c r="R28" s="58">
        <v>19</v>
      </c>
      <c r="S28" s="45">
        <v>20</v>
      </c>
      <c r="T28" s="45">
        <v>22</v>
      </c>
      <c r="U28" s="47">
        <f t="shared" si="1"/>
        <v>2</v>
      </c>
    </row>
    <row r="29" spans="2:21" x14ac:dyDescent="0.3">
      <c r="B29" s="41" t="s">
        <v>33</v>
      </c>
      <c r="C29" s="31">
        <f>C15</f>
        <v>250</v>
      </c>
      <c r="D29" s="31">
        <f>F15</f>
        <v>341.66666666666669</v>
      </c>
      <c r="E29" s="31">
        <f>C25</f>
        <v>487.00111111111107</v>
      </c>
      <c r="F29" s="34">
        <f>F25</f>
        <v>611.11111111111109</v>
      </c>
      <c r="H29" s="58">
        <v>20</v>
      </c>
      <c r="I29" s="45">
        <v>11</v>
      </c>
      <c r="J29" s="45">
        <v>15</v>
      </c>
      <c r="K29" s="47">
        <f>J29-I29</f>
        <v>4</v>
      </c>
      <c r="M29" s="58">
        <v>20</v>
      </c>
      <c r="N29" s="45">
        <v>17</v>
      </c>
      <c r="O29" s="45">
        <v>12</v>
      </c>
      <c r="P29" s="46">
        <f t="shared" si="0"/>
        <v>-5</v>
      </c>
      <c r="R29" s="58">
        <v>20</v>
      </c>
      <c r="S29" s="45">
        <v>20</v>
      </c>
      <c r="T29" s="45">
        <v>20</v>
      </c>
      <c r="U29" s="47">
        <f t="shared" si="1"/>
        <v>0</v>
      </c>
    </row>
    <row r="30" spans="2:21" ht="15" thickBot="1" x14ac:dyDescent="0.35">
      <c r="B30" s="39" t="s">
        <v>32</v>
      </c>
      <c r="C30" s="35">
        <f>C16</f>
        <v>9.0033333333333339</v>
      </c>
      <c r="D30" s="35">
        <f>F16</f>
        <v>11.388888888888889</v>
      </c>
      <c r="E30" s="35">
        <f>C26</f>
        <v>17.003370370370369</v>
      </c>
      <c r="F30" s="36">
        <f>F26</f>
        <v>20.37037037037037</v>
      </c>
      <c r="H30" s="58">
        <v>21</v>
      </c>
      <c r="I30" s="45">
        <v>11</v>
      </c>
      <c r="J30" s="45">
        <v>11</v>
      </c>
      <c r="K30" s="47">
        <f>J30-I30</f>
        <v>0</v>
      </c>
      <c r="M30" s="58">
        <v>21</v>
      </c>
      <c r="N30" s="45">
        <v>17</v>
      </c>
      <c r="O30" s="45">
        <v>18</v>
      </c>
      <c r="P30" s="47">
        <f t="shared" si="0"/>
        <v>1</v>
      </c>
      <c r="R30" s="58">
        <v>21</v>
      </c>
      <c r="S30" s="45">
        <v>20</v>
      </c>
      <c r="T30" s="45">
        <v>24</v>
      </c>
      <c r="U30" s="47">
        <f t="shared" si="1"/>
        <v>4</v>
      </c>
    </row>
    <row r="31" spans="2:21" x14ac:dyDescent="0.3">
      <c r="H31" s="58">
        <v>22</v>
      </c>
      <c r="I31" s="45">
        <v>11</v>
      </c>
      <c r="J31" s="45">
        <v>12</v>
      </c>
      <c r="K31" s="47">
        <f>J31-I31</f>
        <v>1</v>
      </c>
      <c r="M31" s="58">
        <v>22</v>
      </c>
      <c r="N31" s="45">
        <v>17</v>
      </c>
      <c r="O31" s="45">
        <v>10</v>
      </c>
      <c r="P31" s="46">
        <f t="shared" si="0"/>
        <v>-7</v>
      </c>
      <c r="R31" s="58">
        <v>22</v>
      </c>
      <c r="S31" s="45">
        <v>20</v>
      </c>
      <c r="T31" s="45">
        <v>17</v>
      </c>
      <c r="U31" s="46">
        <f t="shared" si="1"/>
        <v>-3</v>
      </c>
    </row>
    <row r="32" spans="2:21" x14ac:dyDescent="0.3">
      <c r="H32" s="58">
        <v>23</v>
      </c>
      <c r="I32" s="45">
        <v>11</v>
      </c>
      <c r="J32" s="45">
        <v>9</v>
      </c>
      <c r="K32" s="46">
        <f>J32-I32</f>
        <v>-2</v>
      </c>
      <c r="M32" s="58">
        <v>23</v>
      </c>
      <c r="N32" s="45">
        <v>17</v>
      </c>
      <c r="O32" s="45">
        <v>20</v>
      </c>
      <c r="P32" s="47">
        <f t="shared" si="0"/>
        <v>3</v>
      </c>
      <c r="R32" s="58">
        <v>23</v>
      </c>
      <c r="S32" s="45">
        <v>20</v>
      </c>
      <c r="T32" s="45">
        <v>25</v>
      </c>
      <c r="U32" s="47">
        <f t="shared" si="1"/>
        <v>5</v>
      </c>
    </row>
    <row r="33" spans="2:21" x14ac:dyDescent="0.3">
      <c r="B33" s="17"/>
      <c r="C33" s="17"/>
      <c r="D33" s="17"/>
      <c r="E33" s="17"/>
      <c r="F33" s="17"/>
      <c r="H33" s="58">
        <v>24</v>
      </c>
      <c r="I33" s="45">
        <v>11</v>
      </c>
      <c r="J33" s="45">
        <v>5</v>
      </c>
      <c r="K33" s="46">
        <f>J33-I33</f>
        <v>-6</v>
      </c>
      <c r="M33" s="58">
        <v>24</v>
      </c>
      <c r="N33" s="45">
        <v>17</v>
      </c>
      <c r="O33" s="45">
        <v>13</v>
      </c>
      <c r="P33" s="46">
        <f t="shared" si="0"/>
        <v>-4</v>
      </c>
      <c r="R33" s="58">
        <v>24</v>
      </c>
      <c r="S33" s="45">
        <v>20</v>
      </c>
      <c r="T33" s="45">
        <v>23</v>
      </c>
      <c r="U33" s="47">
        <f t="shared" si="1"/>
        <v>3</v>
      </c>
    </row>
    <row r="34" spans="2:21" x14ac:dyDescent="0.3">
      <c r="H34" s="58">
        <v>25</v>
      </c>
      <c r="I34" s="45">
        <v>11</v>
      </c>
      <c r="J34" s="45">
        <v>10</v>
      </c>
      <c r="K34" s="46">
        <f>J34-I34</f>
        <v>-1</v>
      </c>
      <c r="M34" s="58">
        <v>25</v>
      </c>
      <c r="N34" s="45">
        <v>17</v>
      </c>
      <c r="O34" s="45">
        <v>19</v>
      </c>
      <c r="P34" s="47">
        <f t="shared" si="0"/>
        <v>2</v>
      </c>
      <c r="R34" s="58">
        <v>25</v>
      </c>
      <c r="S34" s="45">
        <v>20</v>
      </c>
      <c r="T34" s="45">
        <v>19</v>
      </c>
      <c r="U34" s="46">
        <f t="shared" si="1"/>
        <v>-1</v>
      </c>
    </row>
    <row r="35" spans="2:21" x14ac:dyDescent="0.3">
      <c r="H35" s="58">
        <v>26</v>
      </c>
      <c r="I35" s="45">
        <v>11</v>
      </c>
      <c r="J35" s="45">
        <v>11</v>
      </c>
      <c r="K35" s="47">
        <f>J35-I35</f>
        <v>0</v>
      </c>
      <c r="M35" s="58">
        <v>26</v>
      </c>
      <c r="N35" s="45">
        <v>17</v>
      </c>
      <c r="O35" s="45">
        <v>15</v>
      </c>
      <c r="P35" s="46">
        <f t="shared" si="0"/>
        <v>-2</v>
      </c>
      <c r="R35" s="58">
        <v>26</v>
      </c>
      <c r="S35" s="45">
        <v>20</v>
      </c>
      <c r="T35" s="45">
        <v>22</v>
      </c>
      <c r="U35" s="47">
        <f t="shared" si="1"/>
        <v>2</v>
      </c>
    </row>
    <row r="36" spans="2:21" x14ac:dyDescent="0.3">
      <c r="H36" s="58">
        <v>27</v>
      </c>
      <c r="I36" s="45">
        <v>11</v>
      </c>
      <c r="J36" s="45">
        <v>12</v>
      </c>
      <c r="K36" s="47">
        <f>J36-I36</f>
        <v>1</v>
      </c>
      <c r="M36" s="58">
        <v>27</v>
      </c>
      <c r="N36" s="45">
        <v>17</v>
      </c>
      <c r="O36" s="45">
        <v>19</v>
      </c>
      <c r="P36" s="47">
        <f t="shared" si="0"/>
        <v>2</v>
      </c>
      <c r="R36" s="58">
        <v>27</v>
      </c>
      <c r="S36" s="45">
        <v>20</v>
      </c>
      <c r="T36" s="45">
        <v>16</v>
      </c>
      <c r="U36" s="46">
        <f t="shared" si="1"/>
        <v>-4</v>
      </c>
    </row>
    <row r="37" spans="2:21" x14ac:dyDescent="0.3">
      <c r="H37" s="58">
        <v>28</v>
      </c>
      <c r="I37" s="45">
        <v>11</v>
      </c>
      <c r="J37" s="45">
        <v>12</v>
      </c>
      <c r="K37" s="47">
        <f>J37-I37</f>
        <v>1</v>
      </c>
      <c r="M37" s="58">
        <v>28</v>
      </c>
      <c r="N37" s="45">
        <v>17</v>
      </c>
      <c r="O37" s="45">
        <v>20</v>
      </c>
      <c r="P37" s="47">
        <f t="shared" si="0"/>
        <v>3</v>
      </c>
      <c r="R37" s="58">
        <v>28</v>
      </c>
      <c r="S37" s="45">
        <v>20</v>
      </c>
      <c r="T37" s="45">
        <v>25</v>
      </c>
      <c r="U37" s="47">
        <f t="shared" si="1"/>
        <v>5</v>
      </c>
    </row>
    <row r="38" spans="2:21" x14ac:dyDescent="0.3">
      <c r="H38" s="58">
        <v>29</v>
      </c>
      <c r="I38" s="45">
        <v>11</v>
      </c>
      <c r="J38" s="45">
        <v>10</v>
      </c>
      <c r="K38" s="46">
        <f>J38-I38</f>
        <v>-1</v>
      </c>
      <c r="M38" s="58">
        <v>29</v>
      </c>
      <c r="N38" s="45">
        <v>17</v>
      </c>
      <c r="O38" s="45">
        <v>21</v>
      </c>
      <c r="P38" s="47">
        <f t="shared" si="0"/>
        <v>4</v>
      </c>
      <c r="R38" s="58">
        <v>29</v>
      </c>
      <c r="S38" s="45">
        <v>20</v>
      </c>
      <c r="T38" s="45">
        <v>19</v>
      </c>
      <c r="U38" s="46">
        <f t="shared" si="1"/>
        <v>-1</v>
      </c>
    </row>
    <row r="39" spans="2:21" x14ac:dyDescent="0.3">
      <c r="H39" s="58">
        <v>30</v>
      </c>
      <c r="I39" s="45">
        <v>11</v>
      </c>
      <c r="J39" s="45">
        <v>13</v>
      </c>
      <c r="K39" s="47">
        <f>J39-I39</f>
        <v>2</v>
      </c>
      <c r="M39" s="58">
        <v>30</v>
      </c>
      <c r="N39" s="45">
        <v>17</v>
      </c>
      <c r="O39" s="45">
        <v>25</v>
      </c>
      <c r="P39" s="47">
        <f t="shared" si="0"/>
        <v>8</v>
      </c>
      <c r="R39" s="58">
        <v>30</v>
      </c>
      <c r="S39" s="45">
        <v>20</v>
      </c>
      <c r="T39" s="45">
        <v>21</v>
      </c>
      <c r="U39" s="46">
        <f t="shared" si="1"/>
        <v>1</v>
      </c>
    </row>
    <row r="40" spans="2:21" x14ac:dyDescent="0.3">
      <c r="H40" s="58">
        <v>31</v>
      </c>
      <c r="I40" s="45">
        <v>11</v>
      </c>
      <c r="J40" s="45">
        <v>16</v>
      </c>
      <c r="K40" s="47">
        <f>J40-I40</f>
        <v>5</v>
      </c>
      <c r="M40" s="58">
        <v>31</v>
      </c>
      <c r="N40" s="45">
        <v>17</v>
      </c>
      <c r="O40" s="45">
        <v>29</v>
      </c>
      <c r="P40" s="47">
        <f t="shared" si="0"/>
        <v>12</v>
      </c>
      <c r="R40" s="58">
        <v>31</v>
      </c>
      <c r="S40" s="45">
        <v>20</v>
      </c>
      <c r="T40" s="45">
        <v>29</v>
      </c>
      <c r="U40" s="47">
        <f t="shared" si="1"/>
        <v>9</v>
      </c>
    </row>
    <row r="41" spans="2:21" ht="29.4" thickBot="1" x14ac:dyDescent="0.35">
      <c r="H41" s="53" t="s">
        <v>35</v>
      </c>
      <c r="I41" s="54">
        <v>342</v>
      </c>
      <c r="J41" s="54">
        <f>SUM(J10:J40)</f>
        <v>343</v>
      </c>
      <c r="K41" s="55">
        <f>J41-I41</f>
        <v>1</v>
      </c>
      <c r="L41" s="51"/>
      <c r="M41" s="53" t="s">
        <v>35</v>
      </c>
      <c r="N41" s="54">
        <f>SUM(N10:N40)</f>
        <v>527</v>
      </c>
      <c r="O41" s="54">
        <f>SUM(O10:O40)</f>
        <v>515</v>
      </c>
      <c r="P41" s="55">
        <f>O41-N41</f>
        <v>-12</v>
      </c>
      <c r="R41" s="53" t="s">
        <v>35</v>
      </c>
      <c r="S41" s="54">
        <f>SUM(S10:S40)</f>
        <v>620</v>
      </c>
      <c r="T41" s="54">
        <f>SUM(T10:T40)</f>
        <v>626</v>
      </c>
      <c r="U41" s="55">
        <f>T41-S41</f>
        <v>6</v>
      </c>
    </row>
  </sheetData>
  <mergeCells count="13">
    <mergeCell ref="H8:K8"/>
    <mergeCell ref="R8:U8"/>
    <mergeCell ref="E9:F9"/>
    <mergeCell ref="B8:C8"/>
    <mergeCell ref="E8:F8"/>
    <mergeCell ref="E18:F18"/>
    <mergeCell ref="B18:C18"/>
    <mergeCell ref="B6:F6"/>
    <mergeCell ref="M8:P8"/>
    <mergeCell ref="B2:F2"/>
    <mergeCell ref="B3:F3"/>
    <mergeCell ref="B4:F4"/>
    <mergeCell ref="B5:F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Aquino</dc:creator>
  <cp:lastModifiedBy>Daniel Aquino</cp:lastModifiedBy>
  <dcterms:created xsi:type="dcterms:W3CDTF">2023-04-11T01:21:01Z</dcterms:created>
  <dcterms:modified xsi:type="dcterms:W3CDTF">2023-04-15T16:33:33Z</dcterms:modified>
</cp:coreProperties>
</file>