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xzyl\OneDrive\Escritorio\TAREAS\CONTABILIDAD\"/>
    </mc:Choice>
  </mc:AlternateContent>
  <xr:revisionPtr revIDLastSave="0" documentId="13_ncr:1000001_{F493527A-883E-F948-98EF-4A639AEF3967}" xr6:coauthVersionLast="47" xr6:coauthVersionMax="47" xr10:uidLastSave="{00000000-0000-0000-0000-000000000000}"/>
  <bookViews>
    <workbookView xWindow="0" yWindow="0" windowWidth="23040" windowHeight="7824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K50" i="1"/>
  <c r="K49" i="1"/>
  <c r="L49" i="1"/>
  <c r="K32" i="1"/>
  <c r="K31" i="1"/>
  <c r="L31" i="1"/>
  <c r="F10" i="1"/>
  <c r="F15" i="1"/>
  <c r="F16" i="1"/>
  <c r="K23" i="1"/>
  <c r="K17" i="1"/>
  <c r="K16" i="1"/>
  <c r="K20" i="1"/>
  <c r="K21" i="1"/>
  <c r="K18" i="1"/>
  <c r="K19" i="1"/>
  <c r="L18" i="1"/>
  <c r="K12" i="1"/>
  <c r="L20" i="1"/>
  <c r="K11" i="1"/>
  <c r="L11" i="1"/>
  <c r="F24" i="1"/>
  <c r="K44" i="1"/>
  <c r="K45" i="1"/>
  <c r="L44" i="1"/>
  <c r="K43" i="1"/>
  <c r="K42" i="1"/>
  <c r="K46" i="1"/>
  <c r="K47" i="1"/>
  <c r="L46" i="1"/>
  <c r="K41" i="1"/>
  <c r="K40" i="1"/>
  <c r="G87" i="1"/>
  <c r="L40" i="1"/>
  <c r="K37" i="1"/>
  <c r="K36" i="1"/>
  <c r="K35" i="1"/>
  <c r="K33" i="1"/>
  <c r="K25" i="1"/>
  <c r="K27" i="1"/>
  <c r="C81" i="1"/>
  <c r="L35" i="1"/>
  <c r="L25" i="1"/>
  <c r="L16" i="1"/>
  <c r="K13" i="1"/>
  <c r="K9" i="1"/>
  <c r="K6" i="1"/>
  <c r="L42" i="1"/>
  <c r="K38" i="1"/>
  <c r="L37" i="1"/>
  <c r="K34" i="1"/>
  <c r="L33" i="1"/>
  <c r="K29" i="1"/>
  <c r="K7" i="1"/>
  <c r="L6" i="1"/>
  <c r="K28" i="1"/>
  <c r="K10" i="1"/>
  <c r="L9" i="1"/>
  <c r="C26" i="1"/>
  <c r="K24" i="1"/>
  <c r="K14" i="1"/>
  <c r="L13" i="1"/>
  <c r="L28" i="1"/>
  <c r="L23" i="1"/>
  <c r="F26" i="1"/>
</calcChain>
</file>

<file path=xl/sharedStrings.xml><?xml version="1.0" encoding="utf-8"?>
<sst xmlns="http://schemas.openxmlformats.org/spreadsheetml/2006/main" count="221" uniqueCount="177">
  <si>
    <t>DANIEL AQUINO S.A. DE C.V.</t>
  </si>
  <si>
    <t>ESTADO DE POSICIÓN FINANCIERA</t>
  </si>
  <si>
    <t>AL 31 DE DICIEMBRE DEL 2008</t>
  </si>
  <si>
    <t>PASIVO</t>
  </si>
  <si>
    <t>PROVEEDORES</t>
  </si>
  <si>
    <t>ACTIVO</t>
  </si>
  <si>
    <t>ACREEDORES BANCARIOS CORTO PLAZO</t>
  </si>
  <si>
    <t>ACTIVO CIRCULANTE</t>
  </si>
  <si>
    <t>IMPUESTOS POR PAGAR</t>
  </si>
  <si>
    <t>EFECTIVO Y VALORES REALIZABLES</t>
  </si>
  <si>
    <t>TOTAL PASIVO CORTO PLAZO</t>
  </si>
  <si>
    <t>CUENTAS POR COBRAR</t>
  </si>
  <si>
    <t>ANTICIPO A PROVEEDORES</t>
  </si>
  <si>
    <t>DOCUMENTOS POR PAGAR LARGO PLAZO</t>
  </si>
  <si>
    <t>PROVISIÓN CUENTAS INCOBRABLES</t>
  </si>
  <si>
    <t>ACREEDORES HIPOTECARIOS</t>
  </si>
  <si>
    <t>INVENTARIOS</t>
  </si>
  <si>
    <t>OBLIGACIONES</t>
  </si>
  <si>
    <t>TOTAL ACTIVO CIRCULANTE</t>
  </si>
  <si>
    <t>TOTAL PASIVO LARGO PLAZO</t>
  </si>
  <si>
    <t>SUMA TOTAL DEL PASIVO</t>
  </si>
  <si>
    <t>ACTIVO NO CIRCULANTE</t>
  </si>
  <si>
    <t>CAPITAL CONTABLE</t>
  </si>
  <si>
    <t>INMUEBLES MAQUINARIAS Y EQUIPOS</t>
  </si>
  <si>
    <t>CAPITAL SOCIAL</t>
  </si>
  <si>
    <t>(-) DEPRECIACIÓN ACUMULADA</t>
  </si>
  <si>
    <t>RESERVA LEGAL</t>
  </si>
  <si>
    <t>TOTAL ACTIVO FIJO</t>
  </si>
  <si>
    <t>RESERVA DE REINVERSIÓN</t>
  </si>
  <si>
    <t>UTILIDAD EJERCICIOS ANTERIORES</t>
  </si>
  <si>
    <t>UTILIDAD DEL EJERCICIO</t>
  </si>
  <si>
    <t>TOTAL ACTIVOS</t>
  </si>
  <si>
    <t>TOTAL PASIVO (+) CAPITAL</t>
  </si>
  <si>
    <t>ESTADO DE RESULTADO</t>
  </si>
  <si>
    <t>DEL 1 DE ENERO AL 31 DE DICIEMBRE DEL 2008</t>
  </si>
  <si>
    <t>VENTAS</t>
  </si>
  <si>
    <t>MENOS:</t>
  </si>
  <si>
    <t>DESCUENTOS SOBRE VENTAS</t>
  </si>
  <si>
    <t>DEVOLUCIÓN SOBRE VENTAS</t>
  </si>
  <si>
    <t xml:space="preserve"> $ 79.500,00 </t>
  </si>
  <si>
    <t>VENTAS NETAS</t>
  </si>
  <si>
    <t>COSTO DE ARTÍCULOS VENDIDOS:</t>
  </si>
  <si>
    <t>INVENTARIO INICIAL</t>
  </si>
  <si>
    <t>COMPRAS</t>
  </si>
  <si>
    <t>MAS GASTOS DE COMPRAS</t>
  </si>
  <si>
    <t>COMPRAS TOTALES</t>
  </si>
  <si>
    <t>MENOS DESCUENTOS SOBRE COMPRA</t>
  </si>
  <si>
    <t>MERCANCÍAS DISPONIBLES PARA LA VENTA</t>
  </si>
  <si>
    <t xml:space="preserve"> $ 190.000,00 </t>
  </si>
  <si>
    <t>MENOS INVENTARIO FINAL</t>
  </si>
  <si>
    <t>COSTO DE VENTAS</t>
  </si>
  <si>
    <t>UTILIDAD EN VENTAS</t>
  </si>
  <si>
    <t xml:space="preserve"> $ 250.500,00 </t>
  </si>
  <si>
    <t>GASTOS GENERALES</t>
  </si>
  <si>
    <t>GASTOS DE VENTA</t>
  </si>
  <si>
    <t>SUELDOS Y COMISIONES A VENDEDORES</t>
  </si>
  <si>
    <t xml:space="preserve"> $ 67.600,00 </t>
  </si>
  <si>
    <t>SUELDO DE LA OFICINA DE VENTAS</t>
  </si>
  <si>
    <t xml:space="preserve"> $ 40.000,00 </t>
  </si>
  <si>
    <t>VIÁTICOS</t>
  </si>
  <si>
    <t xml:space="preserve"> $ 25.000,00 </t>
  </si>
  <si>
    <t>FLETES DE MERCANCIAS REMITIDAS</t>
  </si>
  <si>
    <t>DEPRECIACIÓN DEL EQUIPO TRANSPORTE</t>
  </si>
  <si>
    <t xml:space="preserve"> $ 8.500,00 </t>
  </si>
  <si>
    <t>TELÉFONO</t>
  </si>
  <si>
    <t xml:space="preserve"> $ 9.000,00 </t>
  </si>
  <si>
    <t xml:space="preserve"> $ 190.100,00 </t>
  </si>
  <si>
    <t>GASTOS ADMINISTRATIVOS</t>
  </si>
  <si>
    <t>SUELDOS DE OFICINA</t>
  </si>
  <si>
    <t xml:space="preserve"> $ 39.999,00 </t>
  </si>
  <si>
    <t>SERVICIOS PÚBLICOS</t>
  </si>
  <si>
    <t xml:space="preserve"> $ 12.129,00 </t>
  </si>
  <si>
    <t>DEPRECIACIÓN DEL EDIFICIO</t>
  </si>
  <si>
    <t xml:space="preserve"> $ 4.000,00 </t>
  </si>
  <si>
    <t>DEPRECIACIÓN DEL EDIFICIO DE OFICINA</t>
  </si>
  <si>
    <t xml:space="preserve"> $ 3.000,00 </t>
  </si>
  <si>
    <t xml:space="preserve"> $ 59.128,00 </t>
  </si>
  <si>
    <t xml:space="preserve"> $ 249.228,00 </t>
  </si>
  <si>
    <t>UTILIDAD DE OPERACIÓN</t>
  </si>
  <si>
    <t>OTROS GASTOS</t>
  </si>
  <si>
    <t>DIVIDENDOS COBRADOS</t>
  </si>
  <si>
    <t xml:space="preserve"> $ 2.728,00 </t>
  </si>
  <si>
    <t>UTILIDAD ANTES DE IMPUESTOS</t>
  </si>
  <si>
    <t>IMPUESTOS A LA UTILIDAD</t>
  </si>
  <si>
    <t xml:space="preserve"> $ 1.450,00 </t>
  </si>
  <si>
    <t>UTILIDAD NETA</t>
  </si>
  <si>
    <t>RAZÓN FINANCIERA</t>
  </si>
  <si>
    <t>FÓRMULA</t>
  </si>
  <si>
    <t>PROCEDIMIENTO</t>
  </si>
  <si>
    <t>RESULTADO</t>
  </si>
  <si>
    <t>EXPLICACIÓN</t>
  </si>
  <si>
    <t>EVALUACIÓN</t>
  </si>
  <si>
    <t>LIQUIDEZ</t>
  </si>
  <si>
    <t>RAZÓN CIRCULANTE</t>
  </si>
  <si>
    <t>PASIVO CIRCULANTE</t>
  </si>
  <si>
    <t>PRUEBA ÁCIDA</t>
  </si>
  <si>
    <t>ACTIVO CIRCULANTE - INVENTARIOS</t>
  </si>
  <si>
    <t>RAZÓN DE EFECTIVO</t>
  </si>
  <si>
    <t>EFECTIVO</t>
  </si>
  <si>
    <t>CAPITAL DE TRABAJO</t>
  </si>
  <si>
    <t xml:space="preserve">ACTIVO CIRCULANTE </t>
  </si>
  <si>
    <t>(-) PASIVO CIRCULANTE</t>
  </si>
  <si>
    <t>ACTIVIDAD</t>
  </si>
  <si>
    <t>ROTACIÓN DE INVENTARIOS</t>
  </si>
  <si>
    <t>PERÍODO DE COBRO</t>
  </si>
  <si>
    <t>CUENTAS POR PAGAR</t>
  </si>
  <si>
    <t>ENDEUDAMIENTO</t>
  </si>
  <si>
    <t>DEUDA TOTAL</t>
  </si>
  <si>
    <t>PASIVO TOTAL</t>
  </si>
  <si>
    <t>ACTIVO TOTAL</t>
  </si>
  <si>
    <t>COBERTURA DE INTERESES</t>
  </si>
  <si>
    <t>UTILIDADES ANTES DE IMPUESTOS</t>
  </si>
  <si>
    <t>INTERESES</t>
  </si>
  <si>
    <t>DEUDA C/P</t>
  </si>
  <si>
    <t>PASIVO C/P</t>
  </si>
  <si>
    <t>RENTABILIDAD</t>
  </si>
  <si>
    <t>MARGEN DE UTILIDAD</t>
  </si>
  <si>
    <t>RENDIMIENTO SOBRE ACTIVOS</t>
  </si>
  <si>
    <t>ACTIVOS TOTALES</t>
  </si>
  <si>
    <t>RENDIMIENTO SOBRE CAPITAL SOCIAL</t>
  </si>
  <si>
    <t>RENDIMIENTO SOBRE EL PATRIMONIO</t>
  </si>
  <si>
    <t>MERCADO</t>
  </si>
  <si>
    <t>RAZÓN DE PRECIO / UTILIDADES</t>
  </si>
  <si>
    <t>PRECIO DE MERCADO POR ACCIÓN</t>
  </si>
  <si>
    <t>UTILIDAD POR ACCIÓN</t>
  </si>
  <si>
    <t>VALOR DE MERCADO A VALOR EN LIBROS</t>
  </si>
  <si>
    <t>VALOR EN LIBROS POR ACCIÓN</t>
  </si>
  <si>
    <t>UTILIDADES POR ACCIÓN</t>
  </si>
  <si>
    <t>PRODUCTIVIDAD</t>
  </si>
  <si>
    <t>ROTACIÓN DE ACTIVOS TOTALES</t>
  </si>
  <si>
    <t>DATOS COMPLEMENTARIOS</t>
  </si>
  <si>
    <t>SALDO INICIAL DE CARTERA</t>
  </si>
  <si>
    <t>ES EL MONTO INICIAL DE LA CARTERA</t>
  </si>
  <si>
    <t>SALDO PROMEDIO DE CUENTAS POR COBRAR</t>
  </si>
  <si>
    <t>SALDO INICIAL + SALDO FINAL ENTRE DOS</t>
  </si>
  <si>
    <t>SALDO PROMEDIO DE LA CUENTA POR PAGAR</t>
  </si>
  <si>
    <t>INTERESES A FAVOR (COBRA)</t>
  </si>
  <si>
    <t>INTERESES A CARGO (PAGA)</t>
  </si>
  <si>
    <t>RESULTADO INTEGRAL DE FINANCIAMIENTO</t>
  </si>
  <si>
    <t>SALDO PROMEDIO DE LA CARTERA POR COBRAR</t>
  </si>
  <si>
    <t>UTILIDAD DISPONIBLE PARA ACCIONISTAS ORDINARIOS</t>
  </si>
  <si>
    <t>PAGO DE DIVIDENDOS ORDINARIOS</t>
  </si>
  <si>
    <t>DATOS POR ACCIÓN</t>
  </si>
  <si>
    <t>ACCIONES EN CIRCULACIÓN</t>
  </si>
  <si>
    <t>PRECIO ACCIONES ORDINARIAS (MERCADO)</t>
  </si>
  <si>
    <t>UTILIDAD POR ACCIÓN (UPA)</t>
  </si>
  <si>
    <t>DIVIDENDOS POR ACCIÓN (DPA)</t>
  </si>
  <si>
    <t>PAGO DE DIVIDENDOS PREFENTES</t>
  </si>
  <si>
    <t>ADICIÓN A UTILIDADES RETENIDAS</t>
  </si>
  <si>
    <t>UTILIDAD NETA DISPONIBLE PARA ACCIONES ORDINARIAS</t>
  </si>
  <si>
    <t>NÚMERO DE ACCIONES ORDINARIAS EN CIRCULACIÓN</t>
  </si>
  <si>
    <t>CAPITAL CONTABLE ORDINARIO (TOTAL)</t>
  </si>
  <si>
    <t>POR CADA PESO QUE DEBEMOS NOS SOBRAN 1.23 PESOS</t>
  </si>
  <si>
    <t>BUENO</t>
  </si>
  <si>
    <t>PERIODO DE PAGO</t>
  </si>
  <si>
    <t>ALCANZAMOS A PAGAR HASTA EL 151 PORCIENTO DE LAS DEUDAS</t>
  </si>
  <si>
    <t>QUE TENEMOS DE SOBRE 43,500 MIL PESOS CONTRA EL TOTAL DE LAS DEUDAS</t>
  </si>
  <si>
    <t>PODEMOS PAGAR SOLO 78 CENTAVOS POR CADA PESO QUE SE DEBE</t>
  </si>
  <si>
    <t>EL INVENTARIO SE HA RENOVADO 6.69 VECES EN EL AÑO</t>
  </si>
  <si>
    <t>LA DEUDA CON PROVEEDORES SE  HA RENOVADO 22.9 VECES EN EL AÑO</t>
  </si>
  <si>
    <t>NOS DICE QUE DEL TOTAL DEL ACTIVO LAS DEUDAS ABARCAN EL 73.61% DE ESTE (LO QUE DEBEMOS)</t>
  </si>
  <si>
    <t>NOS DICE QUE LA UTILIDAD DE OPERACIÓN CUBRE EL 42.40% DE LOS INTERESES A CARGO DEL EJERCICIO</t>
  </si>
  <si>
    <t>EL RENDIMIENTO DEL CAPITAL APORTADO MAS LAS UTILIDADES RETENIDAS EN LA EMPRESA ES DE 2.19%</t>
  </si>
  <si>
    <t>NOS DICE QUE EL MONTO DE LAS VENTAS  DEL PERIODO HAN REDITUADO EN 0.61% DE GANANCIA</t>
  </si>
  <si>
    <t>EL RENDIMIENTO QUE PRODUCEN TODOS LOS ACTIVOS DE LA EMPRESA ES DE 1.78%</t>
  </si>
  <si>
    <t>EL RENDIMIENTO DEL CAPITAL APOSTANDO A LA EMPRESA EN EL AÑO ES DE 4.43%</t>
  </si>
  <si>
    <t>EL NÚMERO DE DIAS EN QUE COBRAMOS LO QUE SE VENDIÓ A CRÉDITO FUE DE 22.5 DÍAS EN EL PERIODO DEL AÑO</t>
  </si>
  <si>
    <t>12.98 PESOS PAGARÁN LOS INVERSIONISTAS POR UN PESO DE UTILIDAD</t>
  </si>
  <si>
    <t>1.27 PESOS ES EL PRECIO QUE LOS ACCIONISTAS ESTAN DISPUESTOS A PAGAR POR CADA PESO DE UTILIDAD</t>
  </si>
  <si>
    <t>4.17 ES EL VALOR EN LIBRO DE LAS ACCIONES ORDINARIAS</t>
  </si>
  <si>
    <t>EL NÚMERO DE VECES DEL VALOR DE MERCADO VS VALOR EN LIBROS DE UNA ACCIÓN ORDINARIA ES DE 3.96 VECES</t>
  </si>
  <si>
    <t>REGULAR</t>
  </si>
  <si>
    <t>MALO</t>
  </si>
  <si>
    <t>ESTA RAZÓN NOS INDICA QUE EL PASIVO A MENOS DE 12 MESES ES DE 24.58%</t>
  </si>
  <si>
    <t>MUY MALO</t>
  </si>
  <si>
    <t>EL INDICE DE EFICIENCIA CON LA QUE LA EMPRESA PUEDE EMPLEAR SU PLANTA Y SU EQUIPO EN LA GENERACIÓN DE INGRESOS ES DE 2.93</t>
  </si>
  <si>
    <t>MUY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</si>
</sst>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;[Red]\-&quot;$&quot;#,##0.00"/>
    <numFmt numFmtId="165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  <border>
      <left style="thin">
        <color indexed="64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165" fontId="0" fillId="0" borderId="2" xfId="2" applyFont="1" applyBorder="1" applyAlignment="1">
      <alignment horizontal="center" vertical="center" wrapText="1"/>
    </xf>
    <xf numFmtId="165" fontId="0" fillId="0" borderId="3" xfId="2" applyFont="1" applyBorder="1" applyAlignment="1">
      <alignment horizontal="center" vertical="center" wrapText="1"/>
    </xf>
    <xf numFmtId="165" fontId="0" fillId="0" borderId="4" xfId="2" applyFont="1" applyBorder="1" applyAlignment="1">
      <alignment horizontal="center" vertical="center" wrapText="1"/>
    </xf>
    <xf numFmtId="165" fontId="5" fillId="0" borderId="2" xfId="2" applyFont="1" applyBorder="1" applyAlignment="1">
      <alignment horizontal="center" vertical="center" wrapText="1"/>
    </xf>
    <xf numFmtId="165" fontId="6" fillId="0" borderId="3" xfId="2" applyFont="1" applyBorder="1" applyAlignment="1">
      <alignment horizontal="center" vertical="center" wrapText="1"/>
    </xf>
    <xf numFmtId="165" fontId="0" fillId="0" borderId="5" xfId="2" applyFont="1" applyBorder="1" applyAlignment="1">
      <alignment horizontal="center" vertical="center" wrapText="1"/>
    </xf>
    <xf numFmtId="165" fontId="0" fillId="0" borderId="6" xfId="2" applyFont="1" applyBorder="1" applyAlignment="1">
      <alignment horizontal="center" vertical="center" wrapText="1"/>
    </xf>
    <xf numFmtId="165" fontId="0" fillId="0" borderId="7" xfId="2" applyFont="1" applyBorder="1" applyAlignment="1">
      <alignment horizontal="center" vertical="center" wrapText="1"/>
    </xf>
    <xf numFmtId="165" fontId="0" fillId="0" borderId="8" xfId="2" applyFont="1" applyBorder="1" applyAlignment="1">
      <alignment horizontal="center" vertical="center" wrapText="1"/>
    </xf>
    <xf numFmtId="165" fontId="5" fillId="0" borderId="7" xfId="2" applyFont="1" applyBorder="1" applyAlignment="1">
      <alignment horizontal="center" vertical="center" wrapText="1"/>
    </xf>
    <xf numFmtId="165" fontId="0" fillId="0" borderId="9" xfId="2" applyFont="1" applyBorder="1" applyAlignment="1">
      <alignment horizontal="center" vertical="center" wrapText="1"/>
    </xf>
    <xf numFmtId="165" fontId="3" fillId="0" borderId="7" xfId="2" applyFont="1" applyBorder="1" applyAlignment="1">
      <alignment horizontal="center" vertical="center" wrapText="1"/>
    </xf>
    <xf numFmtId="165" fontId="0" fillId="0" borderId="10" xfId="2" applyFont="1" applyBorder="1" applyAlignment="1">
      <alignment horizontal="center" vertical="center" wrapText="1"/>
    </xf>
    <xf numFmtId="165" fontId="3" fillId="0" borderId="11" xfId="2" applyFont="1" applyBorder="1" applyAlignment="1">
      <alignment horizontal="center" vertical="center" wrapText="1"/>
    </xf>
    <xf numFmtId="165" fontId="3" fillId="0" borderId="1" xfId="2" applyFont="1" applyBorder="1" applyAlignment="1">
      <alignment horizontal="center" vertical="center" wrapText="1"/>
    </xf>
    <xf numFmtId="165" fontId="0" fillId="0" borderId="12" xfId="2" applyFont="1" applyBorder="1" applyAlignment="1">
      <alignment horizontal="center" vertical="center" wrapText="1"/>
    </xf>
    <xf numFmtId="165" fontId="0" fillId="0" borderId="13" xfId="2" applyFont="1" applyBorder="1" applyAlignment="1">
      <alignment horizontal="center" vertical="center" wrapText="1"/>
    </xf>
    <xf numFmtId="165" fontId="3" fillId="0" borderId="14" xfId="2" applyFont="1" applyBorder="1" applyAlignment="1">
      <alignment horizontal="center" vertical="center" wrapText="1"/>
    </xf>
    <xf numFmtId="165" fontId="0" fillId="0" borderId="15" xfId="2" applyFont="1" applyBorder="1" applyAlignment="1">
      <alignment horizontal="center" vertical="center" wrapText="1"/>
    </xf>
    <xf numFmtId="165" fontId="0" fillId="0" borderId="0" xfId="2" applyFont="1" applyBorder="1" applyAlignment="1">
      <alignment horizontal="center" vertical="center" wrapText="1"/>
    </xf>
    <xf numFmtId="165" fontId="3" fillId="0" borderId="13" xfId="2" applyFont="1" applyBorder="1" applyAlignment="1">
      <alignment horizontal="center" vertical="center" wrapText="1"/>
    </xf>
    <xf numFmtId="165" fontId="3" fillId="0" borderId="16" xfId="2" applyFont="1" applyBorder="1" applyAlignment="1">
      <alignment horizontal="center" vertical="center" wrapText="1"/>
    </xf>
    <xf numFmtId="165" fontId="5" fillId="0" borderId="17" xfId="2" applyFont="1" applyBorder="1" applyAlignment="1">
      <alignment horizontal="center" vertical="center" wrapText="1"/>
    </xf>
    <xf numFmtId="165" fontId="5" fillId="0" borderId="18" xfId="2" applyFont="1" applyBorder="1" applyAlignment="1">
      <alignment horizontal="center" vertical="center" wrapText="1"/>
    </xf>
    <xf numFmtId="165" fontId="0" fillId="0" borderId="19" xfId="2" applyFont="1" applyBorder="1" applyAlignment="1">
      <alignment horizontal="center" vertical="center" wrapText="1"/>
    </xf>
    <xf numFmtId="165" fontId="0" fillId="0" borderId="1" xfId="2" applyFont="1" applyBorder="1" applyAlignment="1">
      <alignment horizontal="center" vertical="center" wrapText="1"/>
    </xf>
    <xf numFmtId="165" fontId="0" fillId="0" borderId="17" xfId="2" applyFont="1" applyBorder="1" applyAlignment="1">
      <alignment horizontal="center" vertical="center" wrapText="1"/>
    </xf>
    <xf numFmtId="165" fontId="0" fillId="0" borderId="20" xfId="2" applyFont="1" applyBorder="1" applyAlignment="1">
      <alignment horizontal="center" vertical="center" wrapText="1"/>
    </xf>
    <xf numFmtId="165" fontId="0" fillId="0" borderId="18" xfId="2" applyFont="1" applyBorder="1" applyAlignment="1">
      <alignment horizontal="center" vertical="center" wrapText="1"/>
    </xf>
    <xf numFmtId="165" fontId="0" fillId="0" borderId="21" xfId="2" applyFont="1" applyBorder="1" applyAlignment="1">
      <alignment horizontal="center" vertical="center" wrapText="1"/>
    </xf>
    <xf numFmtId="165" fontId="0" fillId="0" borderId="22" xfId="2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/>
    <xf numFmtId="0" fontId="0" fillId="3" borderId="0" xfId="0" applyFill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/>
    <xf numFmtId="0" fontId="0" fillId="0" borderId="0" xfId="0" applyBorder="1"/>
    <xf numFmtId="165" fontId="0" fillId="0" borderId="0" xfId="2" applyFont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165" fontId="0" fillId="0" borderId="33" xfId="2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5" fontId="0" fillId="0" borderId="32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5" fontId="0" fillId="0" borderId="29" xfId="2" applyFont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165" fontId="1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0" fillId="0" borderId="23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0" fillId="0" borderId="14" xfId="2" applyFont="1" applyBorder="1" applyAlignment="1">
      <alignment horizontal="center" vertical="center" wrapText="1"/>
    </xf>
    <xf numFmtId="165" fontId="0" fillId="0" borderId="14" xfId="2" applyFont="1" applyFill="1" applyBorder="1" applyAlignment="1">
      <alignment horizontal="center" vertical="center" wrapText="1"/>
    </xf>
    <xf numFmtId="165" fontId="0" fillId="0" borderId="33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2" applyFont="1" applyBorder="1" applyAlignment="1">
      <alignment horizontal="center" vertical="center"/>
    </xf>
    <xf numFmtId="165" fontId="5" fillId="0" borderId="1" xfId="2" applyFont="1" applyBorder="1" applyAlignment="1">
      <alignment horizontal="center" vertical="center" wrapText="1"/>
    </xf>
    <xf numFmtId="165" fontId="7" fillId="0" borderId="1" xfId="2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5" fillId="0" borderId="32" xfId="2" applyFont="1" applyBorder="1" applyAlignment="1">
      <alignment horizontal="center" vertical="center"/>
    </xf>
    <xf numFmtId="165" fontId="0" fillId="0" borderId="28" xfId="2" applyFont="1" applyBorder="1" applyAlignment="1">
      <alignment horizontal="center" vertical="center" wrapText="1"/>
    </xf>
    <xf numFmtId="165" fontId="0" fillId="0" borderId="0" xfId="2" applyFont="1" applyBorder="1" applyAlignment="1">
      <alignment horizontal="center" vertical="center"/>
    </xf>
    <xf numFmtId="165" fontId="5" fillId="0" borderId="0" xfId="2" applyFont="1" applyBorder="1" applyAlignment="1">
      <alignment horizontal="center" vertical="center"/>
    </xf>
    <xf numFmtId="0" fontId="0" fillId="3" borderId="22" xfId="0" applyFill="1" applyBorder="1" applyAlignment="1"/>
    <xf numFmtId="165" fontId="0" fillId="4" borderId="30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65" fontId="2" fillId="2" borderId="17" xfId="2" applyFont="1" applyFill="1" applyBorder="1" applyAlignment="1">
      <alignment horizontal="center" vertical="center" wrapText="1"/>
    </xf>
    <xf numFmtId="165" fontId="2" fillId="2" borderId="20" xfId="2" applyFont="1" applyFill="1" applyBorder="1" applyAlignment="1">
      <alignment horizontal="center" vertical="center" wrapText="1"/>
    </xf>
    <xf numFmtId="165" fontId="2" fillId="2" borderId="18" xfId="2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 wrapText="1"/>
    </xf>
    <xf numFmtId="165" fontId="0" fillId="0" borderId="1" xfId="2" applyFont="1" applyBorder="1" applyAlignment="1">
      <alignment horizontal="center" vertical="center" wrapText="1"/>
    </xf>
    <xf numFmtId="165" fontId="0" fillId="5" borderId="1" xfId="2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65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0"/>
  <sheetViews>
    <sheetView tabSelected="1" topLeftCell="F27" zoomScale="52" zoomScaleNormal="85" workbookViewId="0">
      <selection activeCell="J49" sqref="J49"/>
    </sheetView>
  </sheetViews>
  <sheetFormatPr defaultColWidth="10.76171875" defaultRowHeight="15" x14ac:dyDescent="0.2"/>
  <cols>
    <col min="2" max="2" width="20.4453125" customWidth="1"/>
    <col min="3" max="3" width="26.5" customWidth="1"/>
    <col min="4" max="4" width="16.94921875" customWidth="1"/>
    <col min="5" max="5" width="21.7890625" customWidth="1"/>
    <col min="6" max="6" width="21.38671875" customWidth="1"/>
    <col min="7" max="7" width="13.98828125" customWidth="1"/>
    <col min="9" max="9" width="21.92578125" customWidth="1"/>
    <col min="10" max="10" width="23.67578125" customWidth="1"/>
    <col min="11" max="11" width="17.484375" customWidth="1"/>
    <col min="12" max="12" width="15.6015625" customWidth="1"/>
    <col min="13" max="13" width="23.9453125" customWidth="1"/>
    <col min="14" max="14" width="18.29296875" customWidth="1"/>
  </cols>
  <sheetData>
    <row r="3" spans="2:14" x14ac:dyDescent="0.2">
      <c r="B3" s="102" t="s">
        <v>0</v>
      </c>
      <c r="C3" s="102"/>
      <c r="D3" s="102"/>
      <c r="E3" s="102"/>
      <c r="F3" s="102"/>
      <c r="I3" s="103" t="s">
        <v>86</v>
      </c>
      <c r="J3" s="100" t="s">
        <v>87</v>
      </c>
      <c r="K3" s="100" t="s">
        <v>88</v>
      </c>
      <c r="L3" s="100" t="s">
        <v>89</v>
      </c>
      <c r="M3" s="100" t="s">
        <v>90</v>
      </c>
      <c r="N3" s="100" t="s">
        <v>91</v>
      </c>
    </row>
    <row r="4" spans="2:14" x14ac:dyDescent="0.2">
      <c r="B4" s="90" t="s">
        <v>1</v>
      </c>
      <c r="C4" s="90"/>
      <c r="D4" s="90"/>
      <c r="E4" s="90"/>
      <c r="F4" s="90"/>
      <c r="I4" s="104"/>
      <c r="J4" s="101"/>
      <c r="K4" s="101"/>
      <c r="L4" s="101"/>
      <c r="M4" s="101"/>
      <c r="N4" s="101"/>
    </row>
    <row r="5" spans="2:14" x14ac:dyDescent="0.2">
      <c r="B5" s="90" t="s">
        <v>2</v>
      </c>
      <c r="C5" s="90"/>
      <c r="D5" s="90"/>
      <c r="E5" s="90"/>
      <c r="F5" s="90"/>
      <c r="I5" s="32" t="s">
        <v>92</v>
      </c>
      <c r="J5" s="105"/>
      <c r="K5" s="106"/>
      <c r="L5" s="106"/>
      <c r="M5" s="106"/>
      <c r="N5" s="107"/>
    </row>
    <row r="6" spans="2:14" ht="27" customHeight="1" thickBot="1" x14ac:dyDescent="0.25">
      <c r="B6" s="1"/>
      <c r="C6" s="2"/>
      <c r="D6" s="3"/>
      <c r="E6" s="4" t="s">
        <v>3</v>
      </c>
      <c r="F6" s="5"/>
      <c r="I6" s="108" t="s">
        <v>93</v>
      </c>
      <c r="J6" s="33" t="s">
        <v>7</v>
      </c>
      <c r="K6" s="45">
        <f>+C15</f>
        <v>78800</v>
      </c>
      <c r="L6" s="111">
        <f>+K6/K7</f>
        <v>2.2322946175637393</v>
      </c>
      <c r="M6" s="88" t="s">
        <v>152</v>
      </c>
      <c r="N6" s="113" t="s">
        <v>153</v>
      </c>
    </row>
    <row r="7" spans="2:14" ht="25.9" customHeight="1" thickBot="1" x14ac:dyDescent="0.25">
      <c r="B7" s="6"/>
      <c r="C7" s="7"/>
      <c r="D7" s="3"/>
      <c r="E7" s="8" t="s">
        <v>4</v>
      </c>
      <c r="F7" s="9">
        <v>5650</v>
      </c>
      <c r="I7" s="109"/>
      <c r="J7" s="115" t="s">
        <v>94</v>
      </c>
      <c r="K7" s="117">
        <f>+F10</f>
        <v>35300</v>
      </c>
      <c r="L7" s="112"/>
      <c r="M7" s="112"/>
      <c r="N7" s="114"/>
    </row>
    <row r="8" spans="2:14" ht="26.45" customHeight="1" thickBot="1" x14ac:dyDescent="0.25">
      <c r="B8" s="10" t="s">
        <v>5</v>
      </c>
      <c r="C8" s="9"/>
      <c r="D8" s="11"/>
      <c r="E8" s="8" t="s">
        <v>6</v>
      </c>
      <c r="F8" s="9">
        <v>28200</v>
      </c>
      <c r="I8" s="110"/>
      <c r="J8" s="116"/>
      <c r="K8" s="89"/>
      <c r="L8" s="112"/>
      <c r="M8" s="112"/>
      <c r="N8" s="114"/>
    </row>
    <row r="9" spans="2:14" ht="34.15" customHeight="1" thickBot="1" x14ac:dyDescent="0.25">
      <c r="B9" s="12" t="s">
        <v>7</v>
      </c>
      <c r="C9" s="9"/>
      <c r="D9" s="11"/>
      <c r="E9" s="8" t="s">
        <v>8</v>
      </c>
      <c r="F9" s="13">
        <v>1450</v>
      </c>
      <c r="I9" s="108" t="s">
        <v>95</v>
      </c>
      <c r="J9" s="33" t="s">
        <v>96</v>
      </c>
      <c r="K9" s="45">
        <f>SUM(C15-C14)</f>
        <v>53400</v>
      </c>
      <c r="L9" s="120">
        <f>+K9/K10</f>
        <v>1.5127478753541077</v>
      </c>
      <c r="M9" s="99" t="s">
        <v>155</v>
      </c>
      <c r="N9" s="121" t="s">
        <v>153</v>
      </c>
    </row>
    <row r="10" spans="2:14" ht="40.9" customHeight="1" thickBot="1" x14ac:dyDescent="0.25">
      <c r="B10" s="8" t="s">
        <v>9</v>
      </c>
      <c r="C10" s="9">
        <v>20000</v>
      </c>
      <c r="D10" s="11"/>
      <c r="E10" s="14" t="s">
        <v>10</v>
      </c>
      <c r="F10" s="15">
        <f>SUM(F7+F8+F9)</f>
        <v>35300</v>
      </c>
      <c r="I10" s="110"/>
      <c r="J10" s="34" t="s">
        <v>94</v>
      </c>
      <c r="K10" s="45">
        <f>+F10</f>
        <v>35300</v>
      </c>
      <c r="L10" s="99"/>
      <c r="M10" s="99"/>
      <c r="N10" s="121"/>
    </row>
    <row r="11" spans="2:14" ht="35.450000000000003" customHeight="1" thickBot="1" x14ac:dyDescent="0.25">
      <c r="B11" s="8" t="s">
        <v>11</v>
      </c>
      <c r="C11" s="9">
        <v>26000</v>
      </c>
      <c r="D11" s="11"/>
      <c r="E11" s="8"/>
      <c r="F11" s="7"/>
      <c r="I11" s="108" t="s">
        <v>97</v>
      </c>
      <c r="J11" s="35" t="s">
        <v>98</v>
      </c>
      <c r="K11" s="45">
        <f>+C15-C14-C11</f>
        <v>27400</v>
      </c>
      <c r="L11" s="120">
        <f>+K11/K12</f>
        <v>0.77620396600566577</v>
      </c>
      <c r="M11" s="99" t="s">
        <v>157</v>
      </c>
      <c r="N11" s="121" t="s">
        <v>171</v>
      </c>
    </row>
    <row r="12" spans="2:14" ht="45" customHeight="1" thickBot="1" x14ac:dyDescent="0.25">
      <c r="B12" s="8" t="s">
        <v>12</v>
      </c>
      <c r="C12" s="9">
        <v>8600</v>
      </c>
      <c r="D12" s="11"/>
      <c r="E12" s="8" t="s">
        <v>13</v>
      </c>
      <c r="F12" s="9">
        <v>32000</v>
      </c>
      <c r="I12" s="110"/>
      <c r="J12" s="34" t="s">
        <v>94</v>
      </c>
      <c r="K12" s="45">
        <f>+F10</f>
        <v>35300</v>
      </c>
      <c r="L12" s="99"/>
      <c r="M12" s="99"/>
      <c r="N12" s="121"/>
    </row>
    <row r="13" spans="2:14" ht="31.15" customHeight="1" thickBot="1" x14ac:dyDescent="0.25">
      <c r="B13" s="8" t="s">
        <v>14</v>
      </c>
      <c r="C13" s="9">
        <v>-1200</v>
      </c>
      <c r="D13" s="11"/>
      <c r="E13" s="8" t="s">
        <v>15</v>
      </c>
      <c r="F13" s="9">
        <v>6800</v>
      </c>
      <c r="I13" s="108" t="s">
        <v>99</v>
      </c>
      <c r="J13" s="36" t="s">
        <v>100</v>
      </c>
      <c r="K13" s="45">
        <f>+C15</f>
        <v>78800</v>
      </c>
      <c r="L13" s="120">
        <f>+K13-K14</f>
        <v>43500</v>
      </c>
      <c r="M13" s="99" t="s">
        <v>156</v>
      </c>
      <c r="N13" s="121" t="s">
        <v>153</v>
      </c>
    </row>
    <row r="14" spans="2:14" ht="47.45" customHeight="1" thickBot="1" x14ac:dyDescent="0.25">
      <c r="B14" s="8" t="s">
        <v>16</v>
      </c>
      <c r="C14" s="13">
        <v>25400</v>
      </c>
      <c r="D14" s="11"/>
      <c r="E14" s="8" t="s">
        <v>17</v>
      </c>
      <c r="F14" s="13">
        <v>31600</v>
      </c>
      <c r="I14" s="110"/>
      <c r="J14" s="36" t="s">
        <v>101</v>
      </c>
      <c r="K14" s="45">
        <f>+F10</f>
        <v>35300</v>
      </c>
      <c r="L14" s="99"/>
      <c r="M14" s="99"/>
      <c r="N14" s="121"/>
    </row>
    <row r="15" spans="2:14" ht="28.5" thickBot="1" x14ac:dyDescent="0.25">
      <c r="B15" s="14" t="s">
        <v>18</v>
      </c>
      <c r="C15" s="15">
        <v>78800</v>
      </c>
      <c r="D15" s="16"/>
      <c r="E15" s="14" t="s">
        <v>19</v>
      </c>
      <c r="F15" s="15">
        <f>SUM(F12+F13+F14)</f>
        <v>70400</v>
      </c>
      <c r="I15" s="37" t="s">
        <v>102</v>
      </c>
      <c r="J15" s="122"/>
      <c r="K15" s="123"/>
      <c r="L15" s="124"/>
      <c r="M15" s="124"/>
      <c r="N15" s="125"/>
    </row>
    <row r="16" spans="2:14" ht="15.75" thickBot="1" x14ac:dyDescent="0.25">
      <c r="B16" s="8"/>
      <c r="C16" s="7"/>
      <c r="D16" s="11"/>
      <c r="E16" s="14" t="s">
        <v>20</v>
      </c>
      <c r="F16" s="15">
        <f>+F10+F15</f>
        <v>105700</v>
      </c>
      <c r="I16" s="94" t="s">
        <v>103</v>
      </c>
      <c r="J16" s="33" t="s">
        <v>50</v>
      </c>
      <c r="K16" s="26">
        <f>+E47</f>
        <v>170000</v>
      </c>
      <c r="L16" s="118">
        <f>+K16/K17</f>
        <v>6.6929133858267713</v>
      </c>
      <c r="M16" s="99" t="s">
        <v>158</v>
      </c>
      <c r="N16" s="119" t="s">
        <v>153</v>
      </c>
    </row>
    <row r="17" spans="2:14" ht="31.9" customHeight="1" thickBot="1" x14ac:dyDescent="0.25">
      <c r="B17" s="12"/>
      <c r="C17" s="9"/>
      <c r="D17" s="11"/>
      <c r="E17" s="8"/>
      <c r="F17" s="7"/>
      <c r="I17" s="95"/>
      <c r="J17" s="56" t="s">
        <v>16</v>
      </c>
      <c r="K17" s="26">
        <f>+C14</f>
        <v>25400</v>
      </c>
      <c r="L17" s="118"/>
      <c r="M17" s="99"/>
      <c r="N17" s="119"/>
    </row>
    <row r="18" spans="2:14" ht="50.45" customHeight="1" thickBot="1" x14ac:dyDescent="0.25">
      <c r="B18" s="12" t="s">
        <v>21</v>
      </c>
      <c r="C18" s="9"/>
      <c r="D18" s="11"/>
      <c r="E18" s="10" t="s">
        <v>22</v>
      </c>
      <c r="F18" s="9"/>
      <c r="I18" s="94" t="s">
        <v>104</v>
      </c>
      <c r="J18" s="33" t="s">
        <v>11</v>
      </c>
      <c r="K18" s="26">
        <f>+C77</f>
        <v>26285</v>
      </c>
      <c r="L18" s="118">
        <f>+K18/K19*360</f>
        <v>22.503210463733652</v>
      </c>
      <c r="M18" s="99" t="s">
        <v>166</v>
      </c>
      <c r="N18" s="119" t="s">
        <v>172</v>
      </c>
    </row>
    <row r="19" spans="2:14" ht="42" thickBot="1" x14ac:dyDescent="0.25">
      <c r="B19" s="8" t="s">
        <v>23</v>
      </c>
      <c r="C19" s="9">
        <v>154000</v>
      </c>
      <c r="D19" s="11"/>
      <c r="E19" s="8" t="s">
        <v>24</v>
      </c>
      <c r="F19" s="9">
        <v>57600</v>
      </c>
      <c r="I19" s="95"/>
      <c r="J19" s="56" t="s">
        <v>40</v>
      </c>
      <c r="K19" s="26">
        <f>+E38</f>
        <v>420500</v>
      </c>
      <c r="L19" s="118"/>
      <c r="M19" s="99"/>
      <c r="N19" s="119"/>
    </row>
    <row r="20" spans="2:14" ht="28.5" thickBot="1" x14ac:dyDescent="0.25">
      <c r="B20" s="17" t="s">
        <v>25</v>
      </c>
      <c r="C20" s="13">
        <v>-10400</v>
      </c>
      <c r="D20" s="11"/>
      <c r="E20" s="8" t="s">
        <v>26</v>
      </c>
      <c r="F20" s="9">
        <v>31400</v>
      </c>
      <c r="I20" s="126" t="s">
        <v>154</v>
      </c>
      <c r="J20" s="33" t="s">
        <v>105</v>
      </c>
      <c r="K20" s="26">
        <f>+F77</f>
        <v>6360</v>
      </c>
      <c r="L20" s="118">
        <f>(+K20/K21)*360</f>
        <v>22.896000000000001</v>
      </c>
      <c r="M20" s="99" t="s">
        <v>159</v>
      </c>
      <c r="N20" s="119" t="s">
        <v>172</v>
      </c>
    </row>
    <row r="21" spans="2:14" ht="28.5" thickBot="1" x14ac:dyDescent="0.25">
      <c r="B21" s="18" t="s">
        <v>27</v>
      </c>
      <c r="C21" s="15">
        <f>+C19+C20</f>
        <v>143600</v>
      </c>
      <c r="D21" s="16"/>
      <c r="E21" s="8" t="s">
        <v>28</v>
      </c>
      <c r="F21" s="9">
        <v>19150</v>
      </c>
      <c r="I21" s="92"/>
      <c r="J21" s="56" t="s">
        <v>43</v>
      </c>
      <c r="K21" s="26">
        <f>+C43</f>
        <v>100000</v>
      </c>
      <c r="L21" s="118"/>
      <c r="M21" s="99"/>
      <c r="N21" s="119"/>
    </row>
    <row r="22" spans="2:14" ht="28.5" thickBot="1" x14ac:dyDescent="0.25">
      <c r="B22" s="6"/>
      <c r="C22" s="7"/>
      <c r="D22" s="19"/>
      <c r="E22" s="8" t="s">
        <v>29</v>
      </c>
      <c r="F22" s="9">
        <v>6000</v>
      </c>
      <c r="I22" s="38" t="s">
        <v>106</v>
      </c>
      <c r="J22" s="127"/>
      <c r="K22" s="128"/>
      <c r="L22" s="128"/>
      <c r="M22" s="128"/>
      <c r="N22" s="129"/>
    </row>
    <row r="23" spans="2:14" ht="65.45" customHeight="1" thickBot="1" x14ac:dyDescent="0.25">
      <c r="B23" s="8"/>
      <c r="C23" s="9"/>
      <c r="D23" s="20"/>
      <c r="E23" s="8" t="s">
        <v>30</v>
      </c>
      <c r="F23" s="13">
        <v>2550</v>
      </c>
      <c r="I23" s="94" t="s">
        <v>107</v>
      </c>
      <c r="J23" s="39" t="s">
        <v>108</v>
      </c>
      <c r="K23" s="45">
        <f>+F16</f>
        <v>105700</v>
      </c>
      <c r="L23" s="96">
        <f>+K23/K24</f>
        <v>0.73607242339832868</v>
      </c>
      <c r="M23" s="99" t="s">
        <v>160</v>
      </c>
      <c r="N23" s="130" t="s">
        <v>172</v>
      </c>
    </row>
    <row r="24" spans="2:14" ht="29.45" customHeight="1" thickBot="1" x14ac:dyDescent="0.25">
      <c r="B24" s="8"/>
      <c r="C24" s="9"/>
      <c r="D24" s="20"/>
      <c r="E24" s="14" t="s">
        <v>22</v>
      </c>
      <c r="F24" s="15">
        <f>+F19+F20+F21+F22+F23</f>
        <v>116700</v>
      </c>
      <c r="I24" s="95"/>
      <c r="J24" s="40" t="s">
        <v>109</v>
      </c>
      <c r="K24" s="45">
        <f>+C21</f>
        <v>143600</v>
      </c>
      <c r="L24" s="96"/>
      <c r="M24" s="99"/>
      <c r="N24" s="130"/>
    </row>
    <row r="25" spans="2:14" x14ac:dyDescent="0.2">
      <c r="B25" s="17"/>
      <c r="C25" s="13"/>
      <c r="D25" s="20"/>
      <c r="E25" s="21"/>
      <c r="F25" s="22"/>
      <c r="I25" s="94" t="s">
        <v>110</v>
      </c>
      <c r="J25" s="94" t="s">
        <v>111</v>
      </c>
      <c r="K25" s="145">
        <f>+E62</f>
        <v>1272</v>
      </c>
      <c r="L25" s="96">
        <f>+K25/K27</f>
        <v>0.42399999999999999</v>
      </c>
      <c r="M25" s="133" t="s">
        <v>161</v>
      </c>
      <c r="N25" s="136" t="s">
        <v>171</v>
      </c>
    </row>
    <row r="26" spans="2:14" ht="37.9" customHeight="1" thickBot="1" x14ac:dyDescent="0.25">
      <c r="B26" s="23" t="s">
        <v>31</v>
      </c>
      <c r="C26" s="24">
        <f>+C15+C21</f>
        <v>222400</v>
      </c>
      <c r="D26" s="25"/>
      <c r="E26" s="23" t="s">
        <v>32</v>
      </c>
      <c r="F26" s="24">
        <f>+F16+F24</f>
        <v>222400</v>
      </c>
      <c r="I26" s="131"/>
      <c r="J26" s="132"/>
      <c r="K26" s="89"/>
      <c r="L26" s="96"/>
      <c r="M26" s="134"/>
      <c r="N26" s="136"/>
    </row>
    <row r="27" spans="2:14" ht="35.450000000000003" customHeight="1" x14ac:dyDescent="0.2">
      <c r="I27" s="95"/>
      <c r="J27" s="40" t="s">
        <v>112</v>
      </c>
      <c r="K27" s="45">
        <f>+C80</f>
        <v>3000</v>
      </c>
      <c r="L27" s="96"/>
      <c r="M27" s="135"/>
      <c r="N27" s="136"/>
    </row>
    <row r="28" spans="2:14" ht="30" customHeight="1" thickBot="1" x14ac:dyDescent="0.25">
      <c r="I28" s="126" t="s">
        <v>113</v>
      </c>
      <c r="J28" s="39" t="s">
        <v>114</v>
      </c>
      <c r="K28" s="45">
        <f>+F10</f>
        <v>35300</v>
      </c>
      <c r="L28" s="96">
        <f>+K28/K29</f>
        <v>0.24582172701949861</v>
      </c>
      <c r="M28" s="99" t="s">
        <v>173</v>
      </c>
      <c r="N28" s="130" t="s">
        <v>171</v>
      </c>
    </row>
    <row r="29" spans="2:14" ht="28.9" customHeight="1" x14ac:dyDescent="0.2">
      <c r="I29" s="126"/>
      <c r="J29" s="40" t="s">
        <v>109</v>
      </c>
      <c r="K29" s="45">
        <f>+C21</f>
        <v>143600</v>
      </c>
      <c r="L29" s="96"/>
      <c r="M29" s="99"/>
      <c r="N29" s="130"/>
    </row>
    <row r="30" spans="2:14" ht="33" customHeight="1" x14ac:dyDescent="0.2">
      <c r="I30" s="38" t="s">
        <v>115</v>
      </c>
      <c r="J30" s="41"/>
      <c r="K30" s="42"/>
      <c r="L30" s="42"/>
      <c r="M30" s="42"/>
      <c r="N30" s="77"/>
    </row>
    <row r="31" spans="2:14" ht="33.6" customHeight="1" thickBot="1" x14ac:dyDescent="0.25">
      <c r="B31" s="102" t="s">
        <v>0</v>
      </c>
      <c r="C31" s="102"/>
      <c r="D31" s="102"/>
      <c r="E31" s="102"/>
      <c r="I31" s="94" t="s">
        <v>116</v>
      </c>
      <c r="J31" s="39" t="s">
        <v>85</v>
      </c>
      <c r="K31" s="26">
        <f>+E67</f>
        <v>2550</v>
      </c>
      <c r="L31" s="96">
        <f>+K31/K32</f>
        <v>6.0642092746730084E-3</v>
      </c>
      <c r="M31" s="99" t="s">
        <v>163</v>
      </c>
      <c r="N31" s="137" t="s">
        <v>174</v>
      </c>
    </row>
    <row r="32" spans="2:14" ht="37.15" customHeight="1" x14ac:dyDescent="0.2">
      <c r="B32" s="90" t="s">
        <v>33</v>
      </c>
      <c r="C32" s="90"/>
      <c r="D32" s="90"/>
      <c r="E32" s="90"/>
      <c r="I32" s="95"/>
      <c r="J32" s="40" t="s">
        <v>35</v>
      </c>
      <c r="K32" s="26">
        <f>+E38</f>
        <v>420500</v>
      </c>
      <c r="L32" s="96"/>
      <c r="M32" s="99"/>
      <c r="N32" s="137"/>
    </row>
    <row r="33" spans="2:14" ht="57" customHeight="1" thickBot="1" x14ac:dyDescent="0.25">
      <c r="B33" s="91" t="s">
        <v>34</v>
      </c>
      <c r="C33" s="91"/>
      <c r="D33" s="91"/>
      <c r="E33" s="91"/>
      <c r="I33" s="94" t="s">
        <v>117</v>
      </c>
      <c r="J33" s="39" t="s">
        <v>85</v>
      </c>
      <c r="K33" s="57">
        <f>+E67</f>
        <v>2550</v>
      </c>
      <c r="L33" s="96">
        <f>+K33/K34</f>
        <v>1.7757660167130918E-2</v>
      </c>
      <c r="M33" s="99" t="s">
        <v>164</v>
      </c>
      <c r="N33" s="137" t="s">
        <v>172</v>
      </c>
    </row>
    <row r="34" spans="2:14" ht="38.450000000000003" customHeight="1" x14ac:dyDescent="0.2">
      <c r="B34" s="68" t="s">
        <v>35</v>
      </c>
      <c r="C34" s="26"/>
      <c r="D34" s="26"/>
      <c r="E34" s="26">
        <v>500000</v>
      </c>
      <c r="I34" s="95"/>
      <c r="J34" s="40" t="s">
        <v>118</v>
      </c>
      <c r="K34" s="26">
        <f>+C21</f>
        <v>143600</v>
      </c>
      <c r="L34" s="96"/>
      <c r="M34" s="99"/>
      <c r="N34" s="137"/>
    </row>
    <row r="35" spans="2:14" ht="28.9" customHeight="1" thickBot="1" x14ac:dyDescent="0.25">
      <c r="B35" s="26" t="s">
        <v>36</v>
      </c>
      <c r="C35" s="27"/>
      <c r="D35" s="28"/>
      <c r="E35" s="29"/>
      <c r="I35" s="94" t="s">
        <v>119</v>
      </c>
      <c r="J35" s="39" t="s">
        <v>85</v>
      </c>
      <c r="K35" s="26">
        <f>+E67</f>
        <v>2550</v>
      </c>
      <c r="L35" s="96">
        <f>+K35/K36</f>
        <v>4.4270833333333336E-2</v>
      </c>
      <c r="M35" s="99" t="s">
        <v>165</v>
      </c>
      <c r="N35" s="137" t="s">
        <v>172</v>
      </c>
    </row>
    <row r="36" spans="2:14" ht="43.9" customHeight="1" x14ac:dyDescent="0.2">
      <c r="B36" s="26" t="s">
        <v>37</v>
      </c>
      <c r="C36" s="26"/>
      <c r="D36" s="26">
        <v>44500</v>
      </c>
      <c r="E36" s="26"/>
      <c r="I36" s="95"/>
      <c r="J36" s="40" t="s">
        <v>24</v>
      </c>
      <c r="K36" s="26">
        <f>+F19</f>
        <v>57600</v>
      </c>
      <c r="L36" s="96"/>
      <c r="M36" s="99"/>
      <c r="N36" s="137"/>
    </row>
    <row r="37" spans="2:14" ht="52.15" customHeight="1" thickBot="1" x14ac:dyDescent="0.25">
      <c r="B37" s="26" t="s">
        <v>38</v>
      </c>
      <c r="C37" s="26"/>
      <c r="D37" s="26">
        <v>35000</v>
      </c>
      <c r="E37" s="26" t="s">
        <v>39</v>
      </c>
      <c r="I37" s="94" t="s">
        <v>120</v>
      </c>
      <c r="J37" s="39" t="s">
        <v>85</v>
      </c>
      <c r="K37" s="26">
        <f>+E67</f>
        <v>2550</v>
      </c>
      <c r="L37" s="96">
        <f>+K37/K38</f>
        <v>2.1850899742930592E-2</v>
      </c>
      <c r="M37" s="99" t="s">
        <v>162</v>
      </c>
      <c r="N37" s="137" t="s">
        <v>174</v>
      </c>
    </row>
    <row r="38" spans="2:14" ht="60.6" customHeight="1" x14ac:dyDescent="0.2">
      <c r="B38" s="26" t="s">
        <v>40</v>
      </c>
      <c r="C38" s="26"/>
      <c r="D38" s="26"/>
      <c r="E38" s="68">
        <v>420500</v>
      </c>
      <c r="I38" s="95"/>
      <c r="J38" s="40" t="s">
        <v>22</v>
      </c>
      <c r="K38" s="26">
        <f>+F24</f>
        <v>116700</v>
      </c>
      <c r="L38" s="96"/>
      <c r="M38" s="99"/>
      <c r="N38" s="137"/>
    </row>
    <row r="39" spans="2:14" ht="27.75" x14ac:dyDescent="0.2">
      <c r="B39" s="69" t="s">
        <v>41</v>
      </c>
      <c r="C39" s="27"/>
      <c r="D39" s="28"/>
      <c r="E39" s="29"/>
      <c r="I39" s="38" t="s">
        <v>121</v>
      </c>
      <c r="J39" s="41"/>
      <c r="K39" s="42"/>
      <c r="L39" s="42"/>
      <c r="M39" s="75"/>
      <c r="N39" s="78"/>
    </row>
    <row r="40" spans="2:14" ht="28.5" thickBot="1" x14ac:dyDescent="0.25">
      <c r="B40" s="26" t="s">
        <v>42</v>
      </c>
      <c r="C40" s="26"/>
      <c r="D40" s="26">
        <v>100000</v>
      </c>
      <c r="E40" s="26"/>
      <c r="I40" s="94" t="s">
        <v>122</v>
      </c>
      <c r="J40" s="39" t="s">
        <v>123</v>
      </c>
      <c r="K40" s="66">
        <f>+G81</f>
        <v>16.5</v>
      </c>
      <c r="L40" s="97">
        <f>+K40/K41</f>
        <v>12.977528089887642</v>
      </c>
      <c r="M40" s="99" t="s">
        <v>167</v>
      </c>
      <c r="N40" s="136" t="s">
        <v>153</v>
      </c>
    </row>
    <row r="41" spans="2:14" ht="30" customHeight="1" x14ac:dyDescent="0.2">
      <c r="B41" s="26" t="s">
        <v>43</v>
      </c>
      <c r="C41" s="26">
        <v>90000</v>
      </c>
      <c r="D41" s="26"/>
      <c r="E41" s="26"/>
      <c r="I41" s="95"/>
      <c r="J41" s="40" t="s">
        <v>124</v>
      </c>
      <c r="K41" s="67">
        <f>+L46</f>
        <v>1.2714285714285714</v>
      </c>
      <c r="L41" s="98"/>
      <c r="M41" s="99"/>
      <c r="N41" s="136"/>
    </row>
    <row r="42" spans="2:14" ht="43.9" customHeight="1" thickBot="1" x14ac:dyDescent="0.25">
      <c r="B42" s="26" t="s">
        <v>44</v>
      </c>
      <c r="C42" s="26">
        <v>10000</v>
      </c>
      <c r="D42" s="26"/>
      <c r="E42" s="26"/>
      <c r="I42" s="94" t="s">
        <v>125</v>
      </c>
      <c r="J42" s="39" t="s">
        <v>123</v>
      </c>
      <c r="K42" s="66">
        <f>+G81</f>
        <v>16.5</v>
      </c>
      <c r="L42" s="142">
        <f>+K42/K43</f>
        <v>3.9588688946015425</v>
      </c>
      <c r="M42" s="99" t="s">
        <v>170</v>
      </c>
      <c r="N42" s="136" t="s">
        <v>153</v>
      </c>
    </row>
    <row r="43" spans="2:14" ht="43.9" customHeight="1" x14ac:dyDescent="0.2">
      <c r="B43" s="26" t="s">
        <v>45</v>
      </c>
      <c r="C43" s="26">
        <v>100000</v>
      </c>
      <c r="D43" s="26"/>
      <c r="E43" s="26"/>
      <c r="I43" s="95"/>
      <c r="J43" s="40" t="s">
        <v>126</v>
      </c>
      <c r="K43" s="66">
        <f>+L44</f>
        <v>4.1678571428571427</v>
      </c>
      <c r="L43" s="142"/>
      <c r="M43" s="99"/>
      <c r="N43" s="136"/>
    </row>
    <row r="44" spans="2:14" ht="42.6" customHeight="1" thickBot="1" x14ac:dyDescent="0.25">
      <c r="B44" s="26" t="s">
        <v>46</v>
      </c>
      <c r="C44" s="26">
        <v>10000</v>
      </c>
      <c r="D44" s="26">
        <v>90000</v>
      </c>
      <c r="E44" s="26"/>
      <c r="I44" s="92" t="s">
        <v>126</v>
      </c>
      <c r="J44" s="33" t="s">
        <v>151</v>
      </c>
      <c r="K44" s="66">
        <f>+F24</f>
        <v>116700</v>
      </c>
      <c r="L44" s="138">
        <f>+K44/K45</f>
        <v>4.1678571428571427</v>
      </c>
      <c r="M44" s="88" t="s">
        <v>169</v>
      </c>
      <c r="N44" s="140" t="s">
        <v>153</v>
      </c>
    </row>
    <row r="45" spans="2:14" ht="47.45" customHeight="1" x14ac:dyDescent="0.2">
      <c r="B45" s="26" t="s">
        <v>47</v>
      </c>
      <c r="C45" s="26"/>
      <c r="D45" s="26" t="s">
        <v>48</v>
      </c>
      <c r="E45" s="26"/>
      <c r="I45" s="93"/>
      <c r="J45" s="56" t="s">
        <v>150</v>
      </c>
      <c r="K45" s="66">
        <f>+G80</f>
        <v>28000</v>
      </c>
      <c r="L45" s="139"/>
      <c r="M45" s="89"/>
      <c r="N45" s="141"/>
    </row>
    <row r="46" spans="2:14" ht="49.9" customHeight="1" thickBot="1" x14ac:dyDescent="0.25">
      <c r="B46" s="26" t="s">
        <v>49</v>
      </c>
      <c r="C46" s="26"/>
      <c r="D46" s="26">
        <v>20000</v>
      </c>
      <c r="E46" s="26"/>
      <c r="I46" s="126" t="s">
        <v>127</v>
      </c>
      <c r="J46" s="39" t="s">
        <v>149</v>
      </c>
      <c r="K46" s="66">
        <f>+G85</f>
        <v>35600</v>
      </c>
      <c r="L46" s="143">
        <f>+K46/K47</f>
        <v>1.2714285714285714</v>
      </c>
      <c r="M46" s="99" t="s">
        <v>168</v>
      </c>
      <c r="N46" s="136" t="s">
        <v>172</v>
      </c>
    </row>
    <row r="47" spans="2:14" ht="48" customHeight="1" x14ac:dyDescent="0.2">
      <c r="B47" s="26" t="s">
        <v>50</v>
      </c>
      <c r="C47" s="26"/>
      <c r="D47" s="26"/>
      <c r="E47" s="69">
        <v>170000</v>
      </c>
      <c r="I47" s="126"/>
      <c r="J47" s="40" t="s">
        <v>150</v>
      </c>
      <c r="K47" s="66">
        <f>+G80</f>
        <v>28000</v>
      </c>
      <c r="L47" s="143"/>
      <c r="M47" s="99"/>
      <c r="N47" s="136"/>
    </row>
    <row r="48" spans="2:14" ht="25.15" customHeight="1" x14ac:dyDescent="0.2">
      <c r="B48" s="68" t="s">
        <v>51</v>
      </c>
      <c r="C48" s="26"/>
      <c r="D48" s="26"/>
      <c r="E48" s="68" t="s">
        <v>52</v>
      </c>
      <c r="I48" s="38" t="s">
        <v>128</v>
      </c>
      <c r="J48" s="43"/>
      <c r="K48" s="42"/>
      <c r="L48" s="42"/>
      <c r="M48" s="42"/>
      <c r="N48" s="78"/>
    </row>
    <row r="49" spans="2:14" ht="58.9" customHeight="1" thickBot="1" x14ac:dyDescent="0.25">
      <c r="B49" s="69" t="s">
        <v>53</v>
      </c>
      <c r="C49" s="27"/>
      <c r="D49" s="28"/>
      <c r="E49" s="29"/>
      <c r="I49" s="94" t="s">
        <v>129</v>
      </c>
      <c r="J49" s="76" t="s">
        <v>40</v>
      </c>
      <c r="K49" s="46">
        <f>+E38</f>
        <v>420500</v>
      </c>
      <c r="L49" s="144">
        <f>+K49/K50</f>
        <v>2.9282729805013927</v>
      </c>
      <c r="M49" s="99" t="s">
        <v>175</v>
      </c>
      <c r="N49" s="136" t="s">
        <v>176</v>
      </c>
    </row>
    <row r="50" spans="2:14" ht="62.45" customHeight="1" x14ac:dyDescent="0.2">
      <c r="B50" s="68" t="s">
        <v>54</v>
      </c>
      <c r="C50" s="27"/>
      <c r="D50" s="28"/>
      <c r="E50" s="29"/>
      <c r="I50" s="95"/>
      <c r="J50" s="44" t="s">
        <v>109</v>
      </c>
      <c r="K50" s="46">
        <f>+C21</f>
        <v>143600</v>
      </c>
      <c r="L50" s="144"/>
      <c r="M50" s="98"/>
      <c r="N50" s="136"/>
    </row>
    <row r="51" spans="2:14" ht="41.25" x14ac:dyDescent="0.2">
      <c r="B51" s="26" t="s">
        <v>55</v>
      </c>
      <c r="C51" s="26" t="s">
        <v>56</v>
      </c>
      <c r="D51" s="26"/>
      <c r="E51" s="26"/>
    </row>
    <row r="52" spans="2:14" ht="27.75" x14ac:dyDescent="0.2">
      <c r="B52" s="26" t="s">
        <v>57</v>
      </c>
      <c r="C52" s="26" t="s">
        <v>58</v>
      </c>
      <c r="D52" s="26"/>
      <c r="E52" s="26"/>
    </row>
    <row r="53" spans="2:14" ht="21.6" customHeight="1" x14ac:dyDescent="0.2">
      <c r="B53" s="26" t="s">
        <v>59</v>
      </c>
      <c r="C53" s="26" t="s">
        <v>60</v>
      </c>
      <c r="D53" s="26"/>
      <c r="E53" s="26"/>
    </row>
    <row r="54" spans="2:14" ht="41.25" x14ac:dyDescent="0.2">
      <c r="B54" s="26" t="s">
        <v>61</v>
      </c>
      <c r="C54" s="26" t="s">
        <v>58</v>
      </c>
      <c r="D54" s="26"/>
      <c r="E54" s="26"/>
    </row>
    <row r="55" spans="2:14" ht="27.75" x14ac:dyDescent="0.2">
      <c r="B55" s="26" t="s">
        <v>62</v>
      </c>
      <c r="C55" s="26" t="s">
        <v>63</v>
      </c>
      <c r="D55" s="26"/>
      <c r="E55" s="26"/>
    </row>
    <row r="56" spans="2:14" ht="24" customHeight="1" x14ac:dyDescent="0.2">
      <c r="B56" s="30" t="s">
        <v>64</v>
      </c>
      <c r="C56" s="30" t="s">
        <v>65</v>
      </c>
      <c r="D56" s="30" t="s">
        <v>66</v>
      </c>
      <c r="E56" s="30"/>
    </row>
    <row r="57" spans="2:14" ht="27.75" x14ac:dyDescent="0.2">
      <c r="B57" s="68" t="s">
        <v>67</v>
      </c>
      <c r="C57" s="27"/>
      <c r="D57" s="28"/>
      <c r="E57" s="29"/>
    </row>
    <row r="58" spans="2:14" ht="27" customHeight="1" x14ac:dyDescent="0.2">
      <c r="B58" s="31" t="s">
        <v>68</v>
      </c>
      <c r="C58" s="31" t="s">
        <v>69</v>
      </c>
      <c r="D58" s="31"/>
      <c r="E58" s="31"/>
    </row>
    <row r="59" spans="2:14" ht="25.9" customHeight="1" x14ac:dyDescent="0.2">
      <c r="B59" s="26" t="s">
        <v>70</v>
      </c>
      <c r="C59" s="26" t="s">
        <v>71</v>
      </c>
      <c r="D59" s="26"/>
      <c r="E59" s="26"/>
    </row>
    <row r="60" spans="2:14" ht="27.75" x14ac:dyDescent="0.2">
      <c r="B60" s="26" t="s">
        <v>72</v>
      </c>
      <c r="C60" s="26" t="s">
        <v>73</v>
      </c>
      <c r="D60" s="26"/>
      <c r="E60" s="26"/>
    </row>
    <row r="61" spans="2:14" ht="27.75" x14ac:dyDescent="0.2">
      <c r="B61" s="26" t="s">
        <v>74</v>
      </c>
      <c r="C61" s="26" t="s">
        <v>75</v>
      </c>
      <c r="D61" s="26" t="s">
        <v>76</v>
      </c>
      <c r="E61" s="26" t="s">
        <v>77</v>
      </c>
    </row>
    <row r="62" spans="2:14" ht="27.75" x14ac:dyDescent="0.2">
      <c r="B62" s="68" t="s">
        <v>78</v>
      </c>
      <c r="C62" s="26"/>
      <c r="D62" s="26"/>
      <c r="E62" s="26">
        <v>1272</v>
      </c>
    </row>
    <row r="63" spans="2:14" ht="25.9" customHeight="1" x14ac:dyDescent="0.2">
      <c r="B63" s="69" t="s">
        <v>79</v>
      </c>
      <c r="C63" s="27"/>
      <c r="D63" s="28"/>
      <c r="E63" s="29"/>
    </row>
    <row r="64" spans="2:14" x14ac:dyDescent="0.2">
      <c r="B64" s="26" t="s">
        <v>80</v>
      </c>
      <c r="C64" s="26"/>
      <c r="D64" s="26" t="s">
        <v>81</v>
      </c>
      <c r="E64" s="26" t="s">
        <v>81</v>
      </c>
    </row>
    <row r="65" spans="1:7" ht="27.75" x14ac:dyDescent="0.2">
      <c r="B65" s="26" t="s">
        <v>82</v>
      </c>
      <c r="C65" s="26"/>
      <c r="D65" s="26"/>
      <c r="E65" s="26" t="s">
        <v>73</v>
      </c>
    </row>
    <row r="66" spans="1:7" ht="27.75" x14ac:dyDescent="0.2">
      <c r="B66" s="26" t="s">
        <v>83</v>
      </c>
      <c r="C66" s="26"/>
      <c r="D66" s="26"/>
      <c r="E66" s="26" t="s">
        <v>84</v>
      </c>
    </row>
    <row r="67" spans="1:7" ht="24.6" customHeight="1" x14ac:dyDescent="0.2">
      <c r="B67" s="68" t="s">
        <v>85</v>
      </c>
      <c r="C67" s="26"/>
      <c r="D67" s="26"/>
      <c r="E67" s="68">
        <v>2550</v>
      </c>
    </row>
    <row r="68" spans="1:7" x14ac:dyDescent="0.2">
      <c r="B68" s="20"/>
      <c r="C68" s="20"/>
      <c r="D68" s="20"/>
      <c r="E68" s="58"/>
    </row>
    <row r="69" spans="1:7" x14ac:dyDescent="0.2">
      <c r="B69" s="53"/>
      <c r="C69" s="59"/>
      <c r="D69" s="59"/>
      <c r="E69" s="59"/>
    </row>
    <row r="71" spans="1:7" ht="28.9" customHeight="1" x14ac:dyDescent="0.2">
      <c r="B71" s="79" t="s">
        <v>130</v>
      </c>
      <c r="C71" s="80"/>
      <c r="D71" s="80"/>
      <c r="E71" s="80"/>
      <c r="F71" s="80"/>
      <c r="G71" s="81"/>
    </row>
    <row r="72" spans="1:7" x14ac:dyDescent="0.2">
      <c r="B72" s="82"/>
      <c r="C72" s="83"/>
      <c r="D72" s="83"/>
      <c r="E72" s="83"/>
      <c r="F72" s="83"/>
      <c r="G72" s="84"/>
    </row>
    <row r="73" spans="1:7" ht="39.6" customHeight="1" x14ac:dyDescent="0.2">
      <c r="B73" s="54" t="s">
        <v>131</v>
      </c>
      <c r="C73" s="72">
        <v>34000</v>
      </c>
      <c r="D73" s="55" t="s">
        <v>132</v>
      </c>
      <c r="E73" s="54" t="s">
        <v>131</v>
      </c>
      <c r="F73" s="20">
        <v>38000</v>
      </c>
      <c r="G73" s="50" t="s">
        <v>132</v>
      </c>
    </row>
    <row r="74" spans="1:7" ht="27" customHeight="1" x14ac:dyDescent="0.2">
      <c r="B74" s="49"/>
      <c r="C74" s="20"/>
      <c r="D74" s="50"/>
      <c r="E74" s="49"/>
      <c r="F74" s="20"/>
      <c r="G74" s="50"/>
    </row>
    <row r="75" spans="1:7" ht="41.25" x14ac:dyDescent="0.2">
      <c r="B75" s="49" t="s">
        <v>133</v>
      </c>
      <c r="C75" s="20"/>
      <c r="D75" s="50" t="s">
        <v>134</v>
      </c>
      <c r="E75" s="49" t="s">
        <v>133</v>
      </c>
      <c r="F75" s="20"/>
      <c r="G75" s="50" t="s">
        <v>134</v>
      </c>
    </row>
    <row r="76" spans="1:7" ht="22.9" customHeight="1" x14ac:dyDescent="0.2">
      <c r="B76" s="49"/>
      <c r="C76" s="20"/>
      <c r="D76" s="50"/>
      <c r="E76" s="49"/>
      <c r="F76" s="20"/>
      <c r="G76" s="50"/>
    </row>
    <row r="77" spans="1:7" ht="41.25" x14ac:dyDescent="0.2">
      <c r="B77" s="51" t="s">
        <v>139</v>
      </c>
      <c r="C77" s="25">
        <v>26285</v>
      </c>
      <c r="D77" s="52"/>
      <c r="E77" s="51" t="s">
        <v>135</v>
      </c>
      <c r="F77" s="25">
        <v>6360</v>
      </c>
      <c r="G77" s="52"/>
    </row>
    <row r="78" spans="1:7" ht="27" customHeight="1" x14ac:dyDescent="0.2">
      <c r="B78" s="53"/>
      <c r="C78" s="20"/>
      <c r="D78" s="20"/>
      <c r="E78" s="20"/>
      <c r="F78" s="53"/>
      <c r="G78" s="53"/>
    </row>
    <row r="79" spans="1:7" ht="46.15" customHeight="1" x14ac:dyDescent="0.2">
      <c r="B79" s="54" t="s">
        <v>136</v>
      </c>
      <c r="C79" s="55">
        <v>7000</v>
      </c>
      <c r="D79" s="20"/>
      <c r="E79" s="85" t="s">
        <v>142</v>
      </c>
      <c r="F79" s="86"/>
      <c r="G79" s="87"/>
    </row>
    <row r="80" spans="1:7" ht="36" customHeight="1" x14ac:dyDescent="0.2">
      <c r="A80" s="48"/>
      <c r="B80" s="49" t="s">
        <v>137</v>
      </c>
      <c r="C80" s="50">
        <v>3000</v>
      </c>
      <c r="D80" s="20"/>
      <c r="E80" s="60" t="s">
        <v>143</v>
      </c>
      <c r="F80" s="61"/>
      <c r="G80" s="55">
        <v>28000</v>
      </c>
    </row>
    <row r="81" spans="1:8" ht="46.9" customHeight="1" x14ac:dyDescent="0.2">
      <c r="B81" s="51" t="s">
        <v>138</v>
      </c>
      <c r="C81" s="52">
        <f>+C79-C80</f>
        <v>4000</v>
      </c>
      <c r="D81" s="20"/>
      <c r="E81" s="62" t="s">
        <v>144</v>
      </c>
      <c r="F81" s="53"/>
      <c r="G81" s="50">
        <v>16.5</v>
      </c>
    </row>
    <row r="82" spans="1:8" ht="42" customHeight="1" x14ac:dyDescent="0.2">
      <c r="B82" s="47"/>
      <c r="C82" s="47"/>
      <c r="D82" s="47"/>
      <c r="E82" s="63" t="s">
        <v>145</v>
      </c>
      <c r="F82" s="53"/>
      <c r="G82" s="64">
        <v>3.6</v>
      </c>
    </row>
    <row r="83" spans="1:8" ht="48" customHeight="1" x14ac:dyDescent="0.2">
      <c r="B83" s="47"/>
      <c r="C83" s="47"/>
      <c r="D83" s="47"/>
      <c r="E83" s="62" t="s">
        <v>146</v>
      </c>
      <c r="F83" s="53"/>
      <c r="G83" s="64">
        <v>1.45</v>
      </c>
    </row>
    <row r="84" spans="1:8" ht="35.450000000000003" customHeight="1" x14ac:dyDescent="0.2">
      <c r="A84" s="47"/>
      <c r="B84" s="47"/>
      <c r="C84" s="47"/>
      <c r="D84" s="47"/>
      <c r="E84" s="62" t="s">
        <v>147</v>
      </c>
      <c r="F84" s="53"/>
      <c r="G84" s="64">
        <v>0</v>
      </c>
    </row>
    <row r="85" spans="1:8" ht="52.9" customHeight="1" x14ac:dyDescent="0.2">
      <c r="A85" s="47"/>
      <c r="B85" s="47"/>
      <c r="C85" s="47"/>
      <c r="D85" s="47"/>
      <c r="E85" s="62" t="s">
        <v>140</v>
      </c>
      <c r="F85" s="53"/>
      <c r="G85" s="64">
        <v>35600</v>
      </c>
    </row>
    <row r="86" spans="1:8" ht="46.9" customHeight="1" x14ac:dyDescent="0.2">
      <c r="B86" s="47"/>
      <c r="C86" s="47"/>
      <c r="D86" s="47"/>
      <c r="E86" s="62" t="s">
        <v>141</v>
      </c>
      <c r="F86" s="53"/>
      <c r="G86" s="64">
        <v>4590</v>
      </c>
    </row>
    <row r="87" spans="1:8" ht="48.6" customHeight="1" x14ac:dyDescent="0.2">
      <c r="B87" s="47"/>
      <c r="C87" s="47"/>
      <c r="D87" s="47"/>
      <c r="E87" s="70" t="s">
        <v>148</v>
      </c>
      <c r="F87" s="65"/>
      <c r="G87" s="71">
        <f>+G85-G86</f>
        <v>31010</v>
      </c>
    </row>
    <row r="88" spans="1:8" x14ac:dyDescent="0.2">
      <c r="B88" s="47"/>
      <c r="C88" s="47"/>
      <c r="D88" s="47"/>
      <c r="F88" s="53"/>
      <c r="G88" s="73"/>
      <c r="H88" s="47"/>
    </row>
    <row r="89" spans="1:8" ht="34.15" customHeight="1" x14ac:dyDescent="0.2">
      <c r="B89" s="47"/>
      <c r="C89" s="47"/>
      <c r="D89" s="47"/>
      <c r="F89" s="59"/>
      <c r="G89" s="74"/>
      <c r="H89" s="47"/>
    </row>
    <row r="90" spans="1:8" x14ac:dyDescent="0.2">
      <c r="F90" s="47"/>
      <c r="G90" s="47"/>
      <c r="H90" s="47"/>
    </row>
  </sheetData>
  <mergeCells count="97">
    <mergeCell ref="M33:M34"/>
    <mergeCell ref="N33:N34"/>
    <mergeCell ref="M35:M36"/>
    <mergeCell ref="N35:N36"/>
    <mergeCell ref="N37:N38"/>
    <mergeCell ref="I46:I47"/>
    <mergeCell ref="L46:L47"/>
    <mergeCell ref="M46:M47"/>
    <mergeCell ref="N46:N47"/>
    <mergeCell ref="L49:L50"/>
    <mergeCell ref="M49:M50"/>
    <mergeCell ref="N49:N50"/>
    <mergeCell ref="L44:L45"/>
    <mergeCell ref="N44:N45"/>
    <mergeCell ref="M40:M41"/>
    <mergeCell ref="I42:I43"/>
    <mergeCell ref="L42:L43"/>
    <mergeCell ref="M42:M43"/>
    <mergeCell ref="N42:N43"/>
    <mergeCell ref="N40:N41"/>
    <mergeCell ref="I28:I29"/>
    <mergeCell ref="L28:L29"/>
    <mergeCell ref="M28:M29"/>
    <mergeCell ref="N28:N29"/>
    <mergeCell ref="I31:I32"/>
    <mergeCell ref="L31:L32"/>
    <mergeCell ref="M31:M32"/>
    <mergeCell ref="N31:N32"/>
    <mergeCell ref="I23:I24"/>
    <mergeCell ref="L23:L24"/>
    <mergeCell ref="M23:M24"/>
    <mergeCell ref="N23:N24"/>
    <mergeCell ref="I25:I27"/>
    <mergeCell ref="J25:J26"/>
    <mergeCell ref="L25:L27"/>
    <mergeCell ref="M25:M27"/>
    <mergeCell ref="N25:N27"/>
    <mergeCell ref="K25:K26"/>
    <mergeCell ref="I20:I21"/>
    <mergeCell ref="L20:L21"/>
    <mergeCell ref="M20:M21"/>
    <mergeCell ref="N20:N21"/>
    <mergeCell ref="J22:N22"/>
    <mergeCell ref="N13:N14"/>
    <mergeCell ref="J15:N15"/>
    <mergeCell ref="I18:I19"/>
    <mergeCell ref="L18:L19"/>
    <mergeCell ref="M18:M19"/>
    <mergeCell ref="N18:N19"/>
    <mergeCell ref="K7:K8"/>
    <mergeCell ref="I16:I17"/>
    <mergeCell ref="L16:L17"/>
    <mergeCell ref="M16:M17"/>
    <mergeCell ref="N16:N17"/>
    <mergeCell ref="I9:I10"/>
    <mergeCell ref="L9:L10"/>
    <mergeCell ref="M9:M10"/>
    <mergeCell ref="N9:N10"/>
    <mergeCell ref="I11:I12"/>
    <mergeCell ref="L11:L12"/>
    <mergeCell ref="M11:M12"/>
    <mergeCell ref="N11:N12"/>
    <mergeCell ref="I13:I14"/>
    <mergeCell ref="L13:L14"/>
    <mergeCell ref="M13:M14"/>
    <mergeCell ref="N3:N4"/>
    <mergeCell ref="B3:F3"/>
    <mergeCell ref="B4:F4"/>
    <mergeCell ref="B5:F5"/>
    <mergeCell ref="B31:E31"/>
    <mergeCell ref="I3:I4"/>
    <mergeCell ref="J3:J4"/>
    <mergeCell ref="K3:K4"/>
    <mergeCell ref="L3:L4"/>
    <mergeCell ref="M3:M4"/>
    <mergeCell ref="J5:N5"/>
    <mergeCell ref="I6:I8"/>
    <mergeCell ref="L6:L8"/>
    <mergeCell ref="M6:M8"/>
    <mergeCell ref="N6:N8"/>
    <mergeCell ref="J7:J8"/>
    <mergeCell ref="B71:G72"/>
    <mergeCell ref="E79:G79"/>
    <mergeCell ref="M44:M45"/>
    <mergeCell ref="B32:E32"/>
    <mergeCell ref="B33:E33"/>
    <mergeCell ref="I44:I45"/>
    <mergeCell ref="I33:I34"/>
    <mergeCell ref="L33:L34"/>
    <mergeCell ref="I35:I36"/>
    <mergeCell ref="L35:L36"/>
    <mergeCell ref="I40:I41"/>
    <mergeCell ref="L40:L41"/>
    <mergeCell ref="I37:I38"/>
    <mergeCell ref="L37:L38"/>
    <mergeCell ref="M37:M38"/>
    <mergeCell ref="I49:I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2022-10-23T13:05:35Z</dcterms:created>
  <dcterms:modified xsi:type="dcterms:W3CDTF">2022-10-23T18:44:05Z</dcterms:modified>
</cp:coreProperties>
</file>